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65" tabRatio="802" activeTab="0"/>
  </bookViews>
  <sheets>
    <sheet name="实验教学保障A12" sheetId="1" r:id="rId1"/>
    <sheet name="保障A34" sheetId="2" r:id="rId2"/>
    <sheet name="设备管理B123-C23" sheetId="3" r:id="rId3"/>
    <sheet name="大型设备开放C145" sheetId="4" r:id="rId4"/>
    <sheet name="实验室建设管理D12" sheetId="5" r:id="rId5"/>
    <sheet name="开放D345" sheetId="6" r:id="rId6"/>
    <sheet name="其它调节E12" sheetId="7" r:id="rId7"/>
    <sheet name="事故E" sheetId="8" r:id="rId8"/>
    <sheet name="积分汇总" sheetId="9" r:id="rId9"/>
  </sheets>
  <definedNames>
    <definedName name="_xlnm.Print_Area" localSheetId="0">'实验教学保障A12'!$A$1:$P$22</definedName>
  </definedNames>
  <calcPr fullCalcOnLoad="1"/>
</workbook>
</file>

<file path=xl/comments3.xml><?xml version="1.0" encoding="utf-8"?>
<comments xmlns="http://schemas.openxmlformats.org/spreadsheetml/2006/main">
  <authors>
    <author>钱杰生</author>
  </authors>
  <commentList>
    <comment ref="H5" authorId="0">
      <text>
        <r>
          <rPr>
            <sz val="9"/>
            <rFont val="Tahoma"/>
            <family val="2"/>
          </rPr>
          <t xml:space="preserve">
</t>
        </r>
        <r>
          <rPr>
            <sz val="12"/>
            <rFont val="Tahoma"/>
            <family val="2"/>
          </rPr>
          <t>C</t>
        </r>
        <r>
          <rPr>
            <sz val="8"/>
            <rFont val="Tahoma"/>
            <family val="2"/>
          </rPr>
          <t>2</t>
        </r>
        <r>
          <rPr>
            <sz val="12"/>
            <rFont val="宋体"/>
            <family val="0"/>
          </rPr>
          <t xml:space="preserve">积分
</t>
        </r>
        <r>
          <rPr>
            <sz val="12"/>
            <rFont val="Tahoma"/>
            <family val="2"/>
          </rPr>
          <t xml:space="preserve">
</t>
        </r>
        <r>
          <rPr>
            <sz val="12"/>
            <rFont val="宋体"/>
            <family val="0"/>
          </rPr>
          <t>用于共享的大型设备需要在实验室与设备管理处审批并备案，否则不予认可该工作量。</t>
        </r>
      </text>
    </comment>
    <comment ref="H6" authorId="0">
      <text>
        <r>
          <rPr>
            <sz val="12"/>
            <rFont val="宋体"/>
            <family val="0"/>
          </rPr>
          <t>C</t>
        </r>
        <r>
          <rPr>
            <sz val="8"/>
            <rFont val="宋体"/>
            <family val="0"/>
          </rPr>
          <t>3</t>
        </r>
        <r>
          <rPr>
            <sz val="12"/>
            <rFont val="宋体"/>
            <family val="0"/>
          </rPr>
          <t>积分
用于共享的大型设备需要在实验室与设备管理处审批备案。</t>
        </r>
      </text>
    </comment>
    <comment ref="G4" authorId="0">
      <text>
        <r>
          <rPr>
            <sz val="10"/>
            <rFont val="Tahoma"/>
            <family val="2"/>
          </rPr>
          <t xml:space="preserve">
B1</t>
        </r>
      </text>
    </comment>
    <comment ref="G5" authorId="0">
      <text>
        <r>
          <rPr>
            <sz val="10"/>
            <rFont val="Tahoma"/>
            <family val="2"/>
          </rPr>
          <t xml:space="preserve">
B2</t>
        </r>
      </text>
    </comment>
    <comment ref="G6" authorId="0">
      <text>
        <r>
          <rPr>
            <sz val="10"/>
            <rFont val="Tahoma"/>
            <family val="2"/>
          </rPr>
          <t xml:space="preserve">
B3</t>
        </r>
      </text>
    </comment>
    <comment ref="G7" authorId="0">
      <text>
        <r>
          <rPr>
            <sz val="10"/>
            <rFont val="Tahoma"/>
            <family val="2"/>
          </rPr>
          <t xml:space="preserve">
</t>
        </r>
        <r>
          <rPr>
            <sz val="10"/>
            <rFont val="宋体"/>
            <family val="0"/>
          </rPr>
          <t>设备管理积分</t>
        </r>
        <r>
          <rPr>
            <sz val="10"/>
            <rFont val="Tahoma"/>
            <family val="2"/>
          </rPr>
          <t>B</t>
        </r>
      </text>
    </comment>
    <comment ref="I5" authorId="0">
      <text>
        <r>
          <rPr>
            <sz val="14"/>
            <rFont val="Tahoma"/>
            <family val="2"/>
          </rPr>
          <t>C</t>
        </r>
        <r>
          <rPr>
            <sz val="8"/>
            <rFont val="Tahoma"/>
            <family val="2"/>
          </rPr>
          <t>2</t>
        </r>
      </text>
    </comment>
    <comment ref="I6" authorId="0">
      <text>
        <r>
          <rPr>
            <sz val="14"/>
            <rFont val="Tahoma"/>
            <family val="2"/>
          </rPr>
          <t>C</t>
        </r>
        <r>
          <rPr>
            <sz val="8"/>
            <rFont val="Tahoma"/>
            <family val="2"/>
          </rPr>
          <t>3</t>
        </r>
      </text>
    </comment>
  </commentList>
</comments>
</file>

<file path=xl/comments4.xml><?xml version="1.0" encoding="utf-8"?>
<comments xmlns="http://schemas.openxmlformats.org/spreadsheetml/2006/main">
  <authors>
    <author>钱杰生</author>
  </authors>
  <commentList>
    <comment ref="K12" authorId="0">
      <text>
        <r>
          <rPr>
            <sz val="10"/>
            <rFont val="Tahoma"/>
            <family val="2"/>
          </rPr>
          <t xml:space="preserve">
</t>
        </r>
        <r>
          <rPr>
            <sz val="12"/>
            <rFont val="Tahoma"/>
            <family val="2"/>
          </rPr>
          <t>C</t>
        </r>
        <r>
          <rPr>
            <sz val="8"/>
            <rFont val="Tahoma"/>
            <family val="2"/>
          </rPr>
          <t>1</t>
        </r>
        <r>
          <rPr>
            <sz val="12"/>
            <rFont val="宋体"/>
            <family val="0"/>
          </rPr>
          <t>积分</t>
        </r>
      </text>
    </comment>
    <comment ref="L12" authorId="0">
      <text>
        <r>
          <rPr>
            <sz val="14"/>
            <rFont val="Tahoma"/>
            <family val="2"/>
          </rPr>
          <t>C</t>
        </r>
        <r>
          <rPr>
            <sz val="8"/>
            <rFont val="Tahoma"/>
            <family val="2"/>
          </rPr>
          <t>4</t>
        </r>
      </text>
    </comment>
  </commentList>
</comments>
</file>

<file path=xl/sharedStrings.xml><?xml version="1.0" encoding="utf-8"?>
<sst xmlns="http://schemas.openxmlformats.org/spreadsheetml/2006/main" count="243" uniqueCount="194">
  <si>
    <t>开课班级</t>
  </si>
  <si>
    <t>人数</t>
  </si>
  <si>
    <t>实验学时</t>
  </si>
  <si>
    <t>单位名称：</t>
  </si>
  <si>
    <t>设备名称</t>
  </si>
  <si>
    <t>积分</t>
  </si>
  <si>
    <t>所属实验室名称</t>
  </si>
  <si>
    <t>备注</t>
  </si>
  <si>
    <t>序号</t>
  </si>
  <si>
    <r>
      <t xml:space="preserve">合 </t>
    </r>
    <r>
      <rPr>
        <sz val="12"/>
        <rFont val="宋体"/>
        <family val="0"/>
      </rPr>
      <t xml:space="preserve">     </t>
    </r>
    <r>
      <rPr>
        <sz val="12"/>
        <rFont val="宋体"/>
        <family val="0"/>
      </rPr>
      <t>计</t>
    </r>
  </si>
  <si>
    <t>序号</t>
  </si>
  <si>
    <t>积分</t>
  </si>
  <si>
    <t>备注</t>
  </si>
  <si>
    <r>
      <t xml:space="preserve">合 </t>
    </r>
    <r>
      <rPr>
        <sz val="12"/>
        <rFont val="宋体"/>
        <family val="0"/>
      </rPr>
      <t xml:space="preserve">     </t>
    </r>
    <r>
      <rPr>
        <sz val="12"/>
        <rFont val="宋体"/>
        <family val="0"/>
      </rPr>
      <t>计</t>
    </r>
  </si>
  <si>
    <t>扣分级别</t>
  </si>
  <si>
    <t>事故描述</t>
  </si>
  <si>
    <t>积分值</t>
  </si>
  <si>
    <t>备 注</t>
  </si>
  <si>
    <t>课程编号</t>
  </si>
  <si>
    <t>任课老师</t>
  </si>
  <si>
    <t>课程性质</t>
  </si>
  <si>
    <t>序号</t>
  </si>
  <si>
    <t>课程性质</t>
  </si>
  <si>
    <t>合    计</t>
  </si>
  <si>
    <t>K值</t>
  </si>
  <si>
    <t>责任人</t>
  </si>
  <si>
    <t>操作人</t>
  </si>
  <si>
    <t>原值10万元及以下资产总额（万元）</t>
  </si>
  <si>
    <t>说明：</t>
  </si>
  <si>
    <t>同一课程有多名实验技术人员担任，请拆分工作量。</t>
  </si>
  <si>
    <t>姓名：</t>
  </si>
  <si>
    <t>每组（套）人数</t>
  </si>
  <si>
    <t>开放名称</t>
  </si>
  <si>
    <t>开放人时数</t>
  </si>
  <si>
    <t>k</t>
  </si>
  <si>
    <t>操作性质</t>
  </si>
  <si>
    <t>操作性质：</t>
  </si>
  <si>
    <t>专人操作（指设备由专门操作人员负责操作测试，用户不能参与设备的操作）</t>
  </si>
  <si>
    <t>专人看护（指设备可以在专业人员照看下，由经培训领有操作许可证的用户操作）</t>
  </si>
  <si>
    <t>资产性质</t>
  </si>
  <si>
    <t>填报日期：</t>
  </si>
  <si>
    <t>填报日期：</t>
  </si>
  <si>
    <t>姓名：</t>
  </si>
  <si>
    <t>单位名称：</t>
  </si>
  <si>
    <t>备注(收费情况）</t>
  </si>
  <si>
    <t>自行操作（指设备可以由经培训领有操作许可证的用户独自操作）</t>
  </si>
  <si>
    <t>序号</t>
  </si>
  <si>
    <t>所属实验室名称</t>
  </si>
  <si>
    <t>积分</t>
  </si>
  <si>
    <t>立项名称</t>
  </si>
  <si>
    <t>承担人</t>
  </si>
  <si>
    <t>建设经费（万元）</t>
  </si>
  <si>
    <t>备注</t>
  </si>
  <si>
    <t>工作量</t>
  </si>
  <si>
    <t>积分内容</t>
  </si>
  <si>
    <t>积分值</t>
  </si>
  <si>
    <r>
      <t>K</t>
    </r>
    <r>
      <rPr>
        <vertAlign val="subscript"/>
        <sz val="10"/>
        <rFont val="Times New Roman"/>
        <family val="1"/>
      </rPr>
      <t>A1</t>
    </r>
  </si>
  <si>
    <r>
      <t>K</t>
    </r>
    <r>
      <rPr>
        <vertAlign val="subscript"/>
        <sz val="10"/>
        <rFont val="Times New Roman"/>
        <family val="1"/>
      </rPr>
      <t>A2</t>
    </r>
  </si>
  <si>
    <r>
      <rPr>
        <sz val="10"/>
        <rFont val="宋体"/>
        <family val="0"/>
      </rPr>
      <t>备注</t>
    </r>
  </si>
  <si>
    <t>大型仪器设备协作共享工作</t>
  </si>
  <si>
    <t>数额（量）</t>
  </si>
  <si>
    <t>原值10万元以上到40万元及以下资产总台件数</t>
  </si>
  <si>
    <t>原值40万元以上资产总台件数</t>
  </si>
  <si>
    <t>开放项目性质</t>
  </si>
  <si>
    <t>基础实验、专业基础实验</t>
  </si>
  <si>
    <t>专业技能实习、专业实验、研究生实验</t>
  </si>
  <si>
    <r>
      <t>学科竞赛、</t>
    </r>
    <r>
      <rPr>
        <sz val="10.5"/>
        <rFont val="Times New Roman"/>
        <family val="1"/>
      </rPr>
      <t>SRTP</t>
    </r>
    <r>
      <rPr>
        <sz val="10.5"/>
        <rFont val="宋体"/>
        <family val="0"/>
      </rPr>
      <t>、各类自选实验项目</t>
    </r>
  </si>
  <si>
    <t>说明：</t>
  </si>
  <si>
    <t>单位名称：</t>
  </si>
  <si>
    <t>姓名：</t>
  </si>
  <si>
    <t>填报日期：</t>
  </si>
  <si>
    <t>序号</t>
  </si>
  <si>
    <t>积分</t>
  </si>
  <si>
    <t>备注</t>
  </si>
  <si>
    <t>合      计</t>
  </si>
  <si>
    <t>工作量</t>
  </si>
  <si>
    <t>计算公式</t>
  </si>
  <si>
    <t>工作内容工作量</t>
  </si>
  <si>
    <t>开放项目性质</t>
  </si>
  <si>
    <t>k取值</t>
  </si>
  <si>
    <t>k取值</t>
  </si>
  <si>
    <t>0.05-0.3</t>
  </si>
  <si>
    <t>0.05-0.15</t>
  </si>
  <si>
    <t>对外开放共享机时</t>
  </si>
  <si>
    <t>0-1.0</t>
  </si>
  <si>
    <t>大型设备共享管理积分</t>
  </si>
  <si>
    <r>
      <t>实验与实习教学辅导A</t>
    </r>
    <r>
      <rPr>
        <vertAlign val="subscript"/>
        <sz val="10"/>
        <rFont val="宋体"/>
        <family val="0"/>
      </rPr>
      <t>1</t>
    </r>
  </si>
  <si>
    <r>
      <t>实验教学辅导积分</t>
    </r>
    <r>
      <rPr>
        <sz val="10"/>
        <rFont val="Times New Roman"/>
        <family val="1"/>
      </rPr>
      <t>A</t>
    </r>
    <r>
      <rPr>
        <vertAlign val="subscript"/>
        <sz val="10"/>
        <rFont val="Times New Roman"/>
        <family val="1"/>
      </rPr>
      <t>1</t>
    </r>
  </si>
  <si>
    <r>
      <t>实验教学人时数W</t>
    </r>
    <r>
      <rPr>
        <vertAlign val="subscript"/>
        <sz val="10"/>
        <rFont val="宋体"/>
        <family val="0"/>
      </rPr>
      <t>A1</t>
    </r>
  </si>
  <si>
    <r>
      <t>K</t>
    </r>
    <r>
      <rPr>
        <vertAlign val="subscript"/>
        <sz val="10"/>
        <rFont val="宋体"/>
        <family val="0"/>
      </rPr>
      <t>2</t>
    </r>
  </si>
  <si>
    <r>
      <t>K</t>
    </r>
    <r>
      <rPr>
        <vertAlign val="subscript"/>
        <sz val="10"/>
        <rFont val="宋体"/>
        <family val="0"/>
      </rPr>
      <t>1</t>
    </r>
  </si>
  <si>
    <t>注：</t>
  </si>
  <si>
    <t>请将每组人数1修改至该实验实际每组人数。</t>
  </si>
  <si>
    <r>
      <rPr>
        <sz val="12"/>
        <color indexed="10"/>
        <rFont val="宋体"/>
        <family val="0"/>
      </rPr>
      <t>绿色以外部分的单元格请勿做任何改动</t>
    </r>
    <r>
      <rPr>
        <sz val="12"/>
        <rFont val="宋体"/>
        <family val="0"/>
      </rPr>
      <t>，本表所有积分自动计算生成，切勿修改自动生成的任何数据。</t>
    </r>
  </si>
  <si>
    <t>大型设备价（万元）</t>
  </si>
  <si>
    <t>每台大型设备填写一行。</t>
  </si>
  <si>
    <t>大型设备名称、语音室、计算中心</t>
  </si>
  <si>
    <t>课程名称</t>
  </si>
  <si>
    <t>同一工作不重复计分，如大型设备用于实验教学时已在实验教学辅导中计算了积分，就不再单独计算大型设备的教学积分。</t>
  </si>
  <si>
    <t>大型设备用于共享服务数量（台件）</t>
  </si>
  <si>
    <t>大型设备用于共享服务请列出清单：</t>
  </si>
  <si>
    <t>大型设备名称</t>
  </si>
  <si>
    <t>单价（万元）</t>
  </si>
  <si>
    <t>共享机时</t>
  </si>
  <si>
    <t>在本张表中填写单位名称、姓名、填表日期，在其后的表格中自动对应生成单位名称、姓名、填表日期，后续表格中无需重复填写。</t>
  </si>
  <si>
    <t>单位名称：</t>
  </si>
  <si>
    <t>姓名：</t>
  </si>
  <si>
    <t>填表时间：</t>
  </si>
  <si>
    <t>合       计</t>
  </si>
  <si>
    <t>合      计</t>
  </si>
  <si>
    <t>由教学线划转来的积分需人事处出具已划转该积分的证明。</t>
  </si>
  <si>
    <t>大型设备用于科研工作，其积分参照本办法计算，但该积分由相应的科研项目划拨，经人事处出具已划拨该积分的证明后，其划拨的积分填入上表。</t>
  </si>
  <si>
    <t>专业技能实习、专业实验、毕业设计、研究生实验</t>
  </si>
  <si>
    <t>建设立项</t>
  </si>
  <si>
    <t>实验教学改革与实验课程建设</t>
  </si>
  <si>
    <t>按认定的事故级别扣分</t>
  </si>
  <si>
    <t>实验教学保障A</t>
  </si>
  <si>
    <t>设备管理B</t>
  </si>
  <si>
    <t>大型仪器运行操作C</t>
  </si>
  <si>
    <t>大型仪器设备开放共享维护，以机时数计算。</t>
  </si>
  <si>
    <t>大型仪器功能开发和改造升级</t>
  </si>
  <si>
    <t>实验室开放管理</t>
  </si>
  <si>
    <r>
      <t xml:space="preserve">实验室建设与管理 </t>
    </r>
    <r>
      <rPr>
        <sz val="10"/>
        <rFont val="宋体"/>
        <family val="0"/>
      </rPr>
      <t>D</t>
    </r>
  </si>
  <si>
    <t>其它E</t>
  </si>
  <si>
    <t>基本分：</t>
  </si>
  <si>
    <r>
      <t>D</t>
    </r>
    <r>
      <rPr>
        <vertAlign val="subscript"/>
        <sz val="10"/>
        <rFont val="Times New Roman"/>
        <family val="1"/>
      </rPr>
      <t>1</t>
    </r>
    <r>
      <rPr>
        <sz val="10"/>
        <rFont val="Times New Roman"/>
        <family val="1"/>
      </rPr>
      <t>= 6×N</t>
    </r>
  </si>
  <si>
    <t>共享服务机时数</t>
  </si>
  <si>
    <r>
      <t>大型设备教学积分A</t>
    </r>
    <r>
      <rPr>
        <vertAlign val="subscript"/>
        <sz val="10"/>
        <rFont val="宋体"/>
        <family val="0"/>
      </rPr>
      <t>4</t>
    </r>
  </si>
  <si>
    <t>大型设备教学机时</t>
  </si>
  <si>
    <t>大型设备开放共享维护积分</t>
  </si>
  <si>
    <t>设备单价（万元）</t>
  </si>
  <si>
    <r>
      <t>实验与实习教学设备使用维护维修A</t>
    </r>
    <r>
      <rPr>
        <vertAlign val="subscript"/>
        <sz val="10"/>
        <rFont val="宋体"/>
        <family val="0"/>
      </rPr>
      <t>2</t>
    </r>
  </si>
  <si>
    <r>
      <t>语音、计算机实验室维护与管理A</t>
    </r>
    <r>
      <rPr>
        <vertAlign val="subscript"/>
        <sz val="10"/>
        <rFont val="宋体"/>
        <family val="0"/>
      </rPr>
      <t>3</t>
    </r>
  </si>
  <si>
    <r>
      <t>大型设备教学A</t>
    </r>
    <r>
      <rPr>
        <vertAlign val="subscript"/>
        <sz val="10"/>
        <rFont val="宋体"/>
        <family val="0"/>
      </rPr>
      <t>4</t>
    </r>
  </si>
  <si>
    <t>工作积分</t>
  </si>
  <si>
    <t>功能开发升级改造项目请直接在工作积分单元格中填写设备处认可的积分</t>
  </si>
  <si>
    <t>其它调节内容</t>
  </si>
  <si>
    <t>积分计算依据</t>
  </si>
  <si>
    <t>如果本人没有从事设备维护工作，该积分可以通过修改对应O列红字数据将该积分重新分配。</t>
  </si>
  <si>
    <t>大型设备功能开发和升级改造项目名称</t>
  </si>
  <si>
    <t>合 计</t>
  </si>
  <si>
    <t>实验教学改革名称</t>
  </si>
  <si>
    <r>
      <t>调节</t>
    </r>
    <r>
      <rPr>
        <sz val="10"/>
        <rFont val="Times New Roman"/>
        <family val="1"/>
      </rPr>
      <t>E</t>
    </r>
    <r>
      <rPr>
        <vertAlign val="subscript"/>
        <sz val="10"/>
        <rFont val="Times New Roman"/>
        <family val="1"/>
      </rPr>
      <t>1</t>
    </r>
  </si>
  <si>
    <r>
      <t>其它</t>
    </r>
    <r>
      <rPr>
        <sz val="10"/>
        <rFont val="Times New Roman"/>
        <family val="1"/>
      </rPr>
      <t>E</t>
    </r>
    <r>
      <rPr>
        <vertAlign val="subscript"/>
        <sz val="10"/>
        <rFont val="Times New Roman"/>
        <family val="1"/>
      </rPr>
      <t>2</t>
    </r>
  </si>
  <si>
    <r>
      <t>大型设备功能开发和升级改造（C</t>
    </r>
    <r>
      <rPr>
        <vertAlign val="subscript"/>
        <sz val="14"/>
        <rFont val="宋体"/>
        <family val="0"/>
      </rPr>
      <t>5</t>
    </r>
    <r>
      <rPr>
        <sz val="14"/>
        <rFont val="宋体"/>
        <family val="0"/>
      </rPr>
      <t>）</t>
    </r>
  </si>
  <si>
    <r>
      <t>W</t>
    </r>
    <r>
      <rPr>
        <vertAlign val="subscript"/>
        <sz val="10.5"/>
        <rFont val="Times New Roman"/>
        <family val="1"/>
      </rPr>
      <t>C1</t>
    </r>
    <r>
      <rPr>
        <sz val="10.5"/>
        <rFont val="宋体"/>
        <family val="0"/>
      </rPr>
      <t>为服务机时数</t>
    </r>
  </si>
  <si>
    <r>
      <t>D</t>
    </r>
    <r>
      <rPr>
        <vertAlign val="subscript"/>
        <sz val="10"/>
        <rFont val="Times New Roman"/>
        <family val="1"/>
      </rPr>
      <t>3</t>
    </r>
    <r>
      <rPr>
        <sz val="10"/>
        <rFont val="宋体"/>
        <family val="0"/>
      </rPr>
      <t>＝</t>
    </r>
    <r>
      <rPr>
        <sz val="10"/>
        <rFont val="Times New Roman"/>
        <family val="1"/>
      </rPr>
      <t>0.015×W</t>
    </r>
    <r>
      <rPr>
        <vertAlign val="subscript"/>
        <sz val="10"/>
        <rFont val="Times New Roman"/>
        <family val="1"/>
      </rPr>
      <t>D</t>
    </r>
  </si>
  <si>
    <r>
      <t>D</t>
    </r>
    <r>
      <rPr>
        <vertAlign val="subscript"/>
        <sz val="10"/>
        <rFont val="Times New Roman"/>
        <family val="1"/>
      </rPr>
      <t>4</t>
    </r>
    <r>
      <rPr>
        <sz val="10"/>
        <rFont val="宋体"/>
        <family val="0"/>
      </rPr>
      <t>＝</t>
    </r>
    <r>
      <rPr>
        <sz val="10"/>
        <rFont val="Times New Roman"/>
        <family val="1"/>
      </rPr>
      <t>0.04×W</t>
    </r>
    <r>
      <rPr>
        <vertAlign val="subscript"/>
        <sz val="10"/>
        <rFont val="Times New Roman"/>
        <family val="1"/>
      </rPr>
      <t>D</t>
    </r>
  </si>
  <si>
    <r>
      <t>D</t>
    </r>
    <r>
      <rPr>
        <vertAlign val="subscript"/>
        <sz val="10"/>
        <rFont val="Times New Roman"/>
        <family val="1"/>
      </rPr>
      <t>5</t>
    </r>
    <r>
      <rPr>
        <sz val="10"/>
        <rFont val="宋体"/>
        <family val="0"/>
      </rPr>
      <t>＝</t>
    </r>
    <r>
      <rPr>
        <sz val="10"/>
        <rFont val="Times New Roman"/>
        <family val="1"/>
      </rPr>
      <t>0.1×W</t>
    </r>
    <r>
      <rPr>
        <vertAlign val="subscript"/>
        <sz val="10"/>
        <rFont val="Times New Roman"/>
        <family val="1"/>
      </rPr>
      <t>D</t>
    </r>
  </si>
  <si>
    <r>
      <t>C</t>
    </r>
    <r>
      <rPr>
        <vertAlign val="subscript"/>
        <sz val="10"/>
        <rFont val="Times New Roman"/>
        <family val="1"/>
      </rPr>
      <t>2</t>
    </r>
    <r>
      <rPr>
        <sz val="10"/>
        <rFont val="Times New Roman"/>
        <family val="1"/>
      </rPr>
      <t>=M</t>
    </r>
    <r>
      <rPr>
        <vertAlign val="subscript"/>
        <sz val="10"/>
        <rFont val="Times New Roman"/>
        <family val="1"/>
      </rPr>
      <t>C</t>
    </r>
    <r>
      <rPr>
        <sz val="10"/>
        <rFont val="Times New Roman"/>
        <family val="1"/>
      </rPr>
      <t xml:space="preserve">×10 </t>
    </r>
    <r>
      <rPr>
        <sz val="10"/>
        <rFont val="宋体"/>
        <family val="0"/>
      </rPr>
      <t>（</t>
    </r>
    <r>
      <rPr>
        <sz val="10"/>
        <rFont val="Times New Roman"/>
        <family val="1"/>
      </rPr>
      <t>10-40</t>
    </r>
    <r>
      <rPr>
        <sz val="10"/>
        <rFont val="宋体"/>
        <family val="0"/>
      </rPr>
      <t>万元）</t>
    </r>
  </si>
  <si>
    <r>
      <t>C</t>
    </r>
    <r>
      <rPr>
        <vertAlign val="subscript"/>
        <sz val="10"/>
        <rFont val="Times New Roman"/>
        <family val="1"/>
      </rPr>
      <t>3</t>
    </r>
    <r>
      <rPr>
        <sz val="10"/>
        <rFont val="Times New Roman"/>
        <family val="1"/>
      </rPr>
      <t>=M</t>
    </r>
    <r>
      <rPr>
        <vertAlign val="subscript"/>
        <sz val="10"/>
        <rFont val="Times New Roman"/>
        <family val="1"/>
      </rPr>
      <t>C</t>
    </r>
    <r>
      <rPr>
        <sz val="10"/>
        <rFont val="Times New Roman"/>
        <family val="1"/>
      </rPr>
      <t xml:space="preserve">×15 </t>
    </r>
    <r>
      <rPr>
        <sz val="10"/>
        <rFont val="宋体"/>
        <family val="0"/>
      </rPr>
      <t>（</t>
    </r>
    <r>
      <rPr>
        <sz val="10"/>
        <rFont val="Times New Roman"/>
        <family val="1"/>
      </rPr>
      <t>40</t>
    </r>
    <r>
      <rPr>
        <sz val="10"/>
        <rFont val="宋体"/>
        <family val="0"/>
      </rPr>
      <t>万元及以上）</t>
    </r>
  </si>
  <si>
    <r>
      <t>普通设备维护积分</t>
    </r>
    <r>
      <rPr>
        <sz val="10"/>
        <rFont val="Times New Roman"/>
        <family val="1"/>
      </rPr>
      <t>A</t>
    </r>
    <r>
      <rPr>
        <vertAlign val="subscript"/>
        <sz val="10"/>
        <rFont val="Times New Roman"/>
        <family val="1"/>
      </rPr>
      <t>2</t>
    </r>
  </si>
  <si>
    <r>
      <t>应得普通设备维护积分</t>
    </r>
    <r>
      <rPr>
        <sz val="10"/>
        <color indexed="10"/>
        <rFont val="Times New Roman"/>
        <family val="1"/>
      </rPr>
      <t>A</t>
    </r>
    <r>
      <rPr>
        <vertAlign val="subscript"/>
        <sz val="10"/>
        <color indexed="10"/>
        <rFont val="Times New Roman"/>
        <family val="1"/>
      </rPr>
      <t>2</t>
    </r>
  </si>
  <si>
    <r>
      <t>语音室或计算中心机时W</t>
    </r>
    <r>
      <rPr>
        <vertAlign val="subscript"/>
        <sz val="10"/>
        <rFont val="宋体"/>
        <family val="0"/>
      </rPr>
      <t>A3</t>
    </r>
  </si>
  <si>
    <r>
      <t>大型设备教学机时W</t>
    </r>
    <r>
      <rPr>
        <vertAlign val="subscript"/>
        <sz val="10"/>
        <rFont val="宋体"/>
        <family val="0"/>
      </rPr>
      <t>A4</t>
    </r>
  </si>
  <si>
    <r>
      <t>语音室、计算中心维护积分</t>
    </r>
    <r>
      <rPr>
        <sz val="10"/>
        <rFont val="宋体"/>
        <family val="0"/>
      </rPr>
      <t>A</t>
    </r>
    <r>
      <rPr>
        <vertAlign val="subscript"/>
        <sz val="10"/>
        <rFont val="Times New Roman"/>
        <family val="1"/>
      </rPr>
      <t>3</t>
    </r>
  </si>
  <si>
    <t>实验技术员签字：</t>
  </si>
  <si>
    <t>考核负责人签字(院系盖章)：</t>
  </si>
  <si>
    <t>教学科研设备固定资产管理</t>
  </si>
  <si>
    <r>
      <t>C</t>
    </r>
    <r>
      <rPr>
        <vertAlign val="subscript"/>
        <sz val="10"/>
        <rFont val="Times New Roman"/>
        <family val="1"/>
      </rPr>
      <t xml:space="preserve">4 </t>
    </r>
    <r>
      <rPr>
        <sz val="10"/>
        <rFont val="Times New Roman"/>
        <family val="1"/>
      </rPr>
      <t xml:space="preserve">= [ lg(P+5)] </t>
    </r>
    <r>
      <rPr>
        <vertAlign val="superscript"/>
        <sz val="10"/>
        <rFont val="Times New Roman"/>
        <family val="1"/>
      </rPr>
      <t xml:space="preserve">2 </t>
    </r>
    <r>
      <rPr>
        <sz val="10"/>
        <rFont val="Times New Roman"/>
        <family val="1"/>
      </rPr>
      <t>×W</t>
    </r>
    <r>
      <rPr>
        <vertAlign val="subscript"/>
        <sz val="10"/>
        <rFont val="Times New Roman"/>
        <family val="1"/>
      </rPr>
      <t>C4</t>
    </r>
    <r>
      <rPr>
        <sz val="10"/>
        <rFont val="Times New Roman"/>
        <family val="1"/>
      </rPr>
      <t>×0.04</t>
    </r>
  </si>
  <si>
    <r>
      <t>C</t>
    </r>
    <r>
      <rPr>
        <vertAlign val="subscript"/>
        <sz val="10"/>
        <rFont val="Times New Roman"/>
        <family val="1"/>
      </rPr>
      <t>1</t>
    </r>
    <r>
      <rPr>
        <sz val="10"/>
        <rFont val="Times New Roman"/>
        <family val="1"/>
      </rPr>
      <t>=(W</t>
    </r>
    <r>
      <rPr>
        <vertAlign val="subscript"/>
        <sz val="10"/>
        <rFont val="Times New Roman"/>
        <family val="1"/>
      </rPr>
      <t>C1</t>
    </r>
    <r>
      <rPr>
        <sz val="10"/>
        <rFont val="Times New Roman"/>
        <family val="1"/>
      </rPr>
      <t>÷1500)×900 × K</t>
    </r>
  </si>
  <si>
    <r>
      <t>A</t>
    </r>
    <r>
      <rPr>
        <vertAlign val="subscript"/>
        <sz val="10.5"/>
        <rFont val="Times New Roman"/>
        <family val="1"/>
      </rPr>
      <t xml:space="preserve">4 </t>
    </r>
    <r>
      <rPr>
        <sz val="10.5"/>
        <rFont val="Times New Roman"/>
        <family val="1"/>
      </rPr>
      <t>=(W</t>
    </r>
    <r>
      <rPr>
        <vertAlign val="subscript"/>
        <sz val="10.5"/>
        <rFont val="Times New Roman"/>
        <family val="1"/>
      </rPr>
      <t>A4</t>
    </r>
    <r>
      <rPr>
        <sz val="10.5"/>
        <rFont val="Times New Roman"/>
        <family val="1"/>
      </rPr>
      <t>÷1170)×900</t>
    </r>
  </si>
  <si>
    <t>原值10万元以下资产总值(MB1万元)</t>
  </si>
  <si>
    <t>原值10到40万元资产数量(MB2台件)</t>
  </si>
  <si>
    <t>原值40万元及以上资产数量(MB3台件)</t>
  </si>
  <si>
    <t>MC共享协作网的设备数量(台件数)</t>
  </si>
  <si>
    <t>各院系根据具体工作布置情况，一般院系在总积分的5%范围内，具有省(部)级以上实验教学示范中心、重点实验室的院系10%范围内进行调节。</t>
  </si>
  <si>
    <t>实验室建设经费N(万元)计算</t>
  </si>
  <si>
    <r>
      <t>C</t>
    </r>
    <r>
      <rPr>
        <vertAlign val="subscript"/>
        <sz val="10"/>
        <rFont val="Times New Roman"/>
        <family val="1"/>
      </rPr>
      <t>5</t>
    </r>
    <r>
      <rPr>
        <sz val="10"/>
        <rFont val="Times New Roman"/>
        <family val="1"/>
      </rPr>
      <t>(</t>
    </r>
    <r>
      <rPr>
        <sz val="10"/>
        <rFont val="宋体"/>
        <family val="0"/>
      </rPr>
      <t>设备处审核</t>
    </r>
    <r>
      <rPr>
        <sz val="10"/>
        <rFont val="Times New Roman"/>
        <family val="1"/>
      </rPr>
      <t>)</t>
    </r>
  </si>
  <si>
    <r>
      <t>D</t>
    </r>
    <r>
      <rPr>
        <vertAlign val="subscript"/>
        <sz val="9"/>
        <rFont val="Times New Roman"/>
        <family val="1"/>
      </rPr>
      <t>2</t>
    </r>
    <r>
      <rPr>
        <sz val="9"/>
        <rFont val="Times New Roman"/>
        <family val="1"/>
      </rPr>
      <t>(</t>
    </r>
    <r>
      <rPr>
        <sz val="9"/>
        <rFont val="宋体"/>
        <family val="0"/>
      </rPr>
      <t>参照教师岗位考核积分办法</t>
    </r>
    <r>
      <rPr>
        <sz val="9"/>
        <rFont val="Times New Roman"/>
        <family val="1"/>
      </rPr>
      <t>)</t>
    </r>
  </si>
  <si>
    <r>
      <t>学科竞赛、</t>
    </r>
    <r>
      <rPr>
        <sz val="9.5"/>
        <rFont val="Times New Roman"/>
        <family val="1"/>
      </rPr>
      <t>SRTP</t>
    </r>
    <r>
      <rPr>
        <sz val="9.5"/>
        <rFont val="宋体"/>
        <family val="0"/>
      </rPr>
      <t>、各类创新实验</t>
    </r>
  </si>
  <si>
    <r>
      <t>A</t>
    </r>
    <r>
      <rPr>
        <vertAlign val="subscript"/>
        <sz val="10"/>
        <rFont val="Times New Roman"/>
        <family val="1"/>
      </rPr>
      <t>3</t>
    </r>
    <r>
      <rPr>
        <sz val="10"/>
        <rFont val="Times New Roman"/>
        <family val="1"/>
      </rPr>
      <t xml:space="preserve"> = (025×W</t>
    </r>
    <r>
      <rPr>
        <vertAlign val="subscript"/>
        <sz val="10"/>
        <rFont val="Times New Roman"/>
        <family val="1"/>
      </rPr>
      <t>A3</t>
    </r>
    <r>
      <rPr>
        <sz val="10"/>
        <rFont val="Times New Roman"/>
        <family val="1"/>
      </rPr>
      <t xml:space="preserve">)÷20 </t>
    </r>
  </si>
  <si>
    <r>
      <t>A</t>
    </r>
    <r>
      <rPr>
        <vertAlign val="subscript"/>
        <sz val="9"/>
        <rFont val="Times New Roman"/>
        <family val="1"/>
      </rPr>
      <t>1</t>
    </r>
    <r>
      <rPr>
        <sz val="9"/>
        <rFont val="Times New Roman"/>
        <family val="1"/>
      </rPr>
      <t>=(W</t>
    </r>
    <r>
      <rPr>
        <vertAlign val="subscript"/>
        <sz val="9"/>
        <rFont val="Times New Roman"/>
        <family val="1"/>
      </rPr>
      <t>A1</t>
    </r>
    <r>
      <rPr>
        <sz val="9"/>
        <rFont val="宋体"/>
        <family val="0"/>
      </rPr>
      <t>×</t>
    </r>
    <r>
      <rPr>
        <sz val="9"/>
        <rFont val="Times New Roman"/>
        <family val="1"/>
      </rPr>
      <t>K</t>
    </r>
    <r>
      <rPr>
        <vertAlign val="subscript"/>
        <sz val="9"/>
        <rFont val="Times New Roman"/>
        <family val="1"/>
      </rPr>
      <t>A1</t>
    </r>
    <r>
      <rPr>
        <sz val="9"/>
        <rFont val="宋体"/>
        <family val="0"/>
      </rPr>
      <t>×</t>
    </r>
    <r>
      <rPr>
        <sz val="9"/>
        <rFont val="Times New Roman"/>
        <family val="1"/>
      </rPr>
      <t>K</t>
    </r>
    <r>
      <rPr>
        <vertAlign val="subscript"/>
        <sz val="9"/>
        <rFont val="Times New Roman"/>
        <family val="1"/>
      </rPr>
      <t>A2</t>
    </r>
    <r>
      <rPr>
        <sz val="9"/>
        <rFont val="宋体"/>
        <family val="0"/>
      </rPr>
      <t>÷</t>
    </r>
    <r>
      <rPr>
        <sz val="9"/>
        <rFont val="Times New Roman"/>
        <family val="1"/>
      </rPr>
      <t xml:space="preserve">18000)×900  </t>
    </r>
  </si>
  <si>
    <r>
      <t>A</t>
    </r>
    <r>
      <rPr>
        <vertAlign val="subscript"/>
        <sz val="9"/>
        <rFont val="Times New Roman"/>
        <family val="1"/>
      </rPr>
      <t>2</t>
    </r>
    <r>
      <rPr>
        <sz val="9"/>
        <rFont val="Times New Roman"/>
        <family val="1"/>
      </rPr>
      <t>=0.35×(W</t>
    </r>
    <r>
      <rPr>
        <vertAlign val="subscript"/>
        <sz val="9"/>
        <rFont val="Times New Roman"/>
        <family val="1"/>
      </rPr>
      <t xml:space="preserve"> A2</t>
    </r>
    <r>
      <rPr>
        <sz val="9"/>
        <rFont val="Times New Roman"/>
        <family val="1"/>
      </rPr>
      <t>×K</t>
    </r>
    <r>
      <rPr>
        <vertAlign val="subscript"/>
        <sz val="9"/>
        <rFont val="Times New Roman"/>
        <family val="1"/>
      </rPr>
      <t>A1</t>
    </r>
    <r>
      <rPr>
        <sz val="9"/>
        <rFont val="Times New Roman"/>
        <family val="1"/>
      </rPr>
      <t>×K</t>
    </r>
    <r>
      <rPr>
        <vertAlign val="subscript"/>
        <sz val="9"/>
        <rFont val="Times New Roman"/>
        <family val="1"/>
      </rPr>
      <t>A2</t>
    </r>
    <r>
      <rPr>
        <sz val="9"/>
        <rFont val="Times New Roman"/>
        <family val="1"/>
      </rPr>
      <t>÷20)÷N</t>
    </r>
  </si>
  <si>
    <r>
      <t>B</t>
    </r>
    <r>
      <rPr>
        <vertAlign val="subscript"/>
        <sz val="9.5"/>
        <rFont val="Times New Roman"/>
        <family val="1"/>
      </rPr>
      <t>1</t>
    </r>
    <r>
      <rPr>
        <sz val="9.5"/>
        <rFont val="Times New Roman"/>
        <family val="1"/>
      </rPr>
      <t xml:space="preserve"> =(M</t>
    </r>
    <r>
      <rPr>
        <vertAlign val="subscript"/>
        <sz val="9.5"/>
        <rFont val="Times New Roman"/>
        <family val="1"/>
      </rPr>
      <t>B1</t>
    </r>
    <r>
      <rPr>
        <sz val="9.5"/>
        <rFont val="宋体"/>
        <family val="0"/>
      </rPr>
      <t>÷</t>
    </r>
    <r>
      <rPr>
        <sz val="9.5"/>
        <rFont val="Times New Roman"/>
        <family val="1"/>
      </rPr>
      <t>1500)×K</t>
    </r>
    <r>
      <rPr>
        <vertAlign val="subscript"/>
        <sz val="9.5"/>
        <rFont val="Times New Roman"/>
        <family val="1"/>
      </rPr>
      <t>1</t>
    </r>
    <r>
      <rPr>
        <sz val="9.5"/>
        <rFont val="Times New Roman"/>
        <family val="1"/>
      </rPr>
      <t>×K</t>
    </r>
    <r>
      <rPr>
        <vertAlign val="subscript"/>
        <sz val="9.5"/>
        <rFont val="Times New Roman"/>
        <family val="1"/>
      </rPr>
      <t>2</t>
    </r>
    <r>
      <rPr>
        <sz val="9.5"/>
        <rFont val="Times New Roman"/>
        <family val="1"/>
      </rPr>
      <t>×900</t>
    </r>
  </si>
  <si>
    <r>
      <t>B</t>
    </r>
    <r>
      <rPr>
        <vertAlign val="subscript"/>
        <sz val="9.5"/>
        <rFont val="Times New Roman"/>
        <family val="1"/>
      </rPr>
      <t>2</t>
    </r>
    <r>
      <rPr>
        <sz val="9.5"/>
        <rFont val="Times New Roman"/>
        <family val="1"/>
      </rPr>
      <t>=(M</t>
    </r>
    <r>
      <rPr>
        <vertAlign val="subscript"/>
        <sz val="9.5"/>
        <rFont val="Times New Roman"/>
        <family val="1"/>
      </rPr>
      <t>B2</t>
    </r>
    <r>
      <rPr>
        <sz val="9.5"/>
        <rFont val="宋体"/>
        <family val="0"/>
      </rPr>
      <t>÷</t>
    </r>
    <r>
      <rPr>
        <sz val="9.5"/>
        <rFont val="Times New Roman"/>
        <family val="1"/>
      </rPr>
      <t>400)×K</t>
    </r>
    <r>
      <rPr>
        <vertAlign val="subscript"/>
        <sz val="9.5"/>
        <rFont val="Times New Roman"/>
        <family val="1"/>
      </rPr>
      <t>1</t>
    </r>
    <r>
      <rPr>
        <sz val="9.5"/>
        <rFont val="Times New Roman"/>
        <family val="1"/>
      </rPr>
      <t>×K</t>
    </r>
    <r>
      <rPr>
        <vertAlign val="subscript"/>
        <sz val="9.5"/>
        <rFont val="Times New Roman"/>
        <family val="1"/>
      </rPr>
      <t>2</t>
    </r>
    <r>
      <rPr>
        <sz val="9.5"/>
        <rFont val="Times New Roman"/>
        <family val="1"/>
      </rPr>
      <t>×900</t>
    </r>
  </si>
  <si>
    <r>
      <t>B</t>
    </r>
    <r>
      <rPr>
        <vertAlign val="subscript"/>
        <sz val="9.5"/>
        <rFont val="Times New Roman"/>
        <family val="1"/>
      </rPr>
      <t>3</t>
    </r>
    <r>
      <rPr>
        <sz val="9.5"/>
        <rFont val="Times New Roman"/>
        <family val="1"/>
      </rPr>
      <t>=(M</t>
    </r>
    <r>
      <rPr>
        <vertAlign val="subscript"/>
        <sz val="9.5"/>
        <rFont val="Times New Roman"/>
        <family val="1"/>
      </rPr>
      <t>B3</t>
    </r>
    <r>
      <rPr>
        <sz val="9.5"/>
        <rFont val="宋体"/>
        <family val="0"/>
      </rPr>
      <t>÷</t>
    </r>
    <r>
      <rPr>
        <sz val="9.5"/>
        <rFont val="Times New Roman"/>
        <family val="1"/>
      </rPr>
      <t>200)×K</t>
    </r>
    <r>
      <rPr>
        <vertAlign val="subscript"/>
        <sz val="9.5"/>
        <rFont val="Times New Roman"/>
        <family val="1"/>
      </rPr>
      <t>1</t>
    </r>
    <r>
      <rPr>
        <sz val="9.5"/>
        <rFont val="Times New Roman"/>
        <family val="1"/>
      </rPr>
      <t>×K</t>
    </r>
    <r>
      <rPr>
        <vertAlign val="subscript"/>
        <sz val="9.5"/>
        <rFont val="Times New Roman"/>
        <family val="1"/>
      </rPr>
      <t>2</t>
    </r>
    <r>
      <rPr>
        <sz val="9.5"/>
        <rFont val="Times New Roman"/>
        <family val="1"/>
      </rPr>
      <t>×900</t>
    </r>
  </si>
  <si>
    <r>
      <t xml:space="preserve">合 </t>
    </r>
    <r>
      <rPr>
        <sz val="10"/>
        <rFont val="宋体"/>
        <family val="0"/>
      </rPr>
      <t xml:space="preserve">    </t>
    </r>
    <r>
      <rPr>
        <sz val="10"/>
        <rFont val="宋体"/>
        <family val="0"/>
      </rPr>
      <t>计</t>
    </r>
  </si>
  <si>
    <t>实验技术人员从事以上未提及的管理、课程教学、学生指导、撰写著作、教材及论文、科学研究、基地建设、学科建设及专利发明等工作考核积分的核算，依据《教师岗位考核积分办法(2009)》执行。本部分积分需提供相关证明材料。</t>
  </si>
  <si>
    <r>
      <t>事故扣分</t>
    </r>
    <r>
      <rPr>
        <sz val="10"/>
        <rFont val="Times New Roman"/>
        <family val="1"/>
      </rPr>
      <t>E</t>
    </r>
    <r>
      <rPr>
        <vertAlign val="subscript"/>
        <sz val="10"/>
        <rFont val="Times New Roman"/>
        <family val="1"/>
      </rPr>
      <t>3</t>
    </r>
  </si>
  <si>
    <r>
      <t>此表所填写工作量是201</t>
    </r>
    <r>
      <rPr>
        <sz val="12"/>
        <rFont val="宋体"/>
        <family val="0"/>
      </rPr>
      <t>3</t>
    </r>
    <r>
      <rPr>
        <sz val="12"/>
        <rFont val="宋体"/>
        <family val="0"/>
      </rPr>
      <t>年</t>
    </r>
    <r>
      <rPr>
        <sz val="12"/>
        <rFont val="宋体"/>
        <family val="0"/>
      </rPr>
      <t>教学计划所列的实验课程的工作量，请注明课程编号。</t>
    </r>
  </si>
  <si>
    <t xml:space="preserve"> </t>
  </si>
  <si>
    <t>实验技术岗位个人积分汇总表</t>
  </si>
  <si>
    <r>
      <t xml:space="preserve"> 201</t>
    </r>
    <r>
      <rPr>
        <sz val="12"/>
        <rFont val="宋体"/>
        <family val="0"/>
      </rPr>
      <t>7</t>
    </r>
    <r>
      <rPr>
        <sz val="12"/>
        <rFont val="宋体"/>
        <family val="0"/>
      </rPr>
      <t>年 实验室教学改革积分统计（D</t>
    </r>
    <r>
      <rPr>
        <vertAlign val="subscript"/>
        <sz val="12"/>
        <rFont val="宋体"/>
        <family val="0"/>
      </rPr>
      <t>2</t>
    </r>
    <r>
      <rPr>
        <sz val="12"/>
        <rFont val="宋体"/>
        <family val="0"/>
      </rPr>
      <t>）</t>
    </r>
  </si>
  <si>
    <r>
      <t>2019</t>
    </r>
    <r>
      <rPr>
        <b/>
        <sz val="12"/>
        <rFont val="宋体"/>
        <family val="0"/>
      </rPr>
      <t>年</t>
    </r>
  </si>
  <si>
    <r>
      <t xml:space="preserve"> 2019</t>
    </r>
    <r>
      <rPr>
        <b/>
        <sz val="14"/>
        <rFont val="宋体"/>
        <family val="0"/>
      </rPr>
      <t>年实验教学辅导工作积分表（A</t>
    </r>
    <r>
      <rPr>
        <b/>
        <vertAlign val="subscript"/>
        <sz val="14"/>
        <rFont val="宋体"/>
        <family val="0"/>
      </rPr>
      <t>12</t>
    </r>
    <r>
      <rPr>
        <b/>
        <sz val="14"/>
        <rFont val="宋体"/>
        <family val="0"/>
      </rPr>
      <t>)</t>
    </r>
  </si>
  <si>
    <r>
      <t>2019</t>
    </r>
    <r>
      <rPr>
        <sz val="14"/>
        <rFont val="宋体"/>
        <family val="0"/>
      </rPr>
      <t xml:space="preserve">年 </t>
    </r>
    <r>
      <rPr>
        <sz val="14"/>
        <rFont val="宋体"/>
        <family val="0"/>
      </rPr>
      <t>大型仪器设备教学工作量、计算中心、语音工作量（</t>
    </r>
    <r>
      <rPr>
        <sz val="14"/>
        <rFont val="宋体"/>
        <family val="0"/>
      </rPr>
      <t>A</t>
    </r>
    <r>
      <rPr>
        <vertAlign val="subscript"/>
        <sz val="14"/>
        <rFont val="宋体"/>
        <family val="0"/>
      </rPr>
      <t>34</t>
    </r>
    <r>
      <rPr>
        <sz val="14"/>
        <rFont val="宋体"/>
        <family val="0"/>
      </rPr>
      <t>）</t>
    </r>
  </si>
  <si>
    <r>
      <t xml:space="preserve"> 2019</t>
    </r>
    <r>
      <rPr>
        <sz val="12"/>
        <rFont val="宋体"/>
        <family val="0"/>
      </rPr>
      <t>年 设备管理与安全工作量积分统计（B</t>
    </r>
    <r>
      <rPr>
        <vertAlign val="subscript"/>
        <sz val="12"/>
        <rFont val="宋体"/>
        <family val="0"/>
      </rPr>
      <t>123</t>
    </r>
    <r>
      <rPr>
        <sz val="12"/>
        <rFont val="宋体"/>
        <family val="0"/>
      </rPr>
      <t>C</t>
    </r>
    <r>
      <rPr>
        <vertAlign val="subscript"/>
        <sz val="12"/>
        <rFont val="宋体"/>
        <family val="0"/>
      </rPr>
      <t>23</t>
    </r>
    <r>
      <rPr>
        <sz val="12"/>
        <rFont val="宋体"/>
        <family val="0"/>
      </rPr>
      <t>）</t>
    </r>
  </si>
  <si>
    <r>
      <t>2019</t>
    </r>
    <r>
      <rPr>
        <sz val="12"/>
        <rFont val="宋体"/>
        <family val="0"/>
      </rPr>
      <t>年 大型设备开放共享工作积分统计（C</t>
    </r>
    <r>
      <rPr>
        <vertAlign val="subscript"/>
        <sz val="12"/>
        <rFont val="宋体"/>
        <family val="0"/>
      </rPr>
      <t>14</t>
    </r>
    <r>
      <rPr>
        <sz val="12"/>
        <rFont val="宋体"/>
        <family val="0"/>
      </rPr>
      <t>）</t>
    </r>
  </si>
  <si>
    <r>
      <t xml:space="preserve"> 2019</t>
    </r>
    <r>
      <rPr>
        <sz val="12"/>
        <rFont val="宋体"/>
        <family val="0"/>
      </rPr>
      <t>年 实验室建设立项积分统计（D</t>
    </r>
    <r>
      <rPr>
        <vertAlign val="subscript"/>
        <sz val="12"/>
        <rFont val="宋体"/>
        <family val="0"/>
      </rPr>
      <t>1</t>
    </r>
    <r>
      <rPr>
        <sz val="12"/>
        <rFont val="宋体"/>
        <family val="0"/>
      </rPr>
      <t>）</t>
    </r>
  </si>
  <si>
    <r>
      <t xml:space="preserve"> 2019</t>
    </r>
    <r>
      <rPr>
        <sz val="12"/>
        <rFont val="宋体"/>
        <family val="0"/>
      </rPr>
      <t>年 实验室开放管理积分统计（D</t>
    </r>
    <r>
      <rPr>
        <vertAlign val="subscript"/>
        <sz val="12"/>
        <rFont val="宋体"/>
        <family val="0"/>
      </rPr>
      <t>354</t>
    </r>
    <r>
      <rPr>
        <sz val="12"/>
        <rFont val="宋体"/>
        <family val="0"/>
      </rPr>
      <t>）</t>
    </r>
  </si>
  <si>
    <r>
      <t>2019</t>
    </r>
    <r>
      <rPr>
        <sz val="14"/>
        <rFont val="宋体"/>
        <family val="0"/>
      </rPr>
      <t>年 调节积分统计（E</t>
    </r>
    <r>
      <rPr>
        <vertAlign val="subscript"/>
        <sz val="14"/>
        <rFont val="宋体"/>
        <family val="0"/>
      </rPr>
      <t>1</t>
    </r>
    <r>
      <rPr>
        <sz val="14"/>
        <rFont val="宋体"/>
        <family val="0"/>
      </rPr>
      <t>）</t>
    </r>
  </si>
  <si>
    <r>
      <t>2019</t>
    </r>
    <r>
      <rPr>
        <sz val="14"/>
        <rFont val="宋体"/>
        <family val="0"/>
      </rPr>
      <t>年 实验教学事故扣分统计（E</t>
    </r>
    <r>
      <rPr>
        <vertAlign val="subscript"/>
        <sz val="14"/>
        <rFont val="宋体"/>
        <family val="0"/>
      </rPr>
      <t>3</t>
    </r>
    <r>
      <rPr>
        <sz val="14"/>
        <rFont val="宋体"/>
        <family val="0"/>
      </rPr>
      <t>）</t>
    </r>
  </si>
  <si>
    <r>
      <t>201</t>
    </r>
    <r>
      <rPr>
        <sz val="14"/>
        <rFont val="宋体"/>
        <family val="0"/>
      </rPr>
      <t>9</t>
    </r>
    <r>
      <rPr>
        <sz val="14"/>
        <rFont val="宋体"/>
        <family val="0"/>
      </rPr>
      <t>年 其它积分统计（E</t>
    </r>
    <r>
      <rPr>
        <vertAlign val="subscript"/>
        <sz val="14"/>
        <rFont val="宋体"/>
        <family val="0"/>
      </rPr>
      <t>2</t>
    </r>
    <r>
      <rPr>
        <sz val="14"/>
        <rFont val="宋体"/>
        <family val="0"/>
      </rPr>
      <t>）</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</si>
</sst>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_);[Red]\(0.0\)"/>
    <numFmt numFmtId="186" formatCode="0.0_ "/>
    <numFmt numFmtId="187" formatCode="0_ "/>
    <numFmt numFmtId="188" formatCode="&quot;Yes&quot;;&quot;Yes&quot;;&quot;No&quot;"/>
    <numFmt numFmtId="189" formatCode="&quot;True&quot;;&quot;True&quot;;&quot;False&quot;"/>
    <numFmt numFmtId="190" formatCode="&quot;On&quot;;&quot;On&quot;;&quot;Off&quot;"/>
    <numFmt numFmtId="191" formatCode="[$€-2]\ #,##0.00_);[Red]\([$€-2]\ #,##0.00\)"/>
    <numFmt numFmtId="192" formatCode="0.00_ "/>
    <numFmt numFmtId="193" formatCode="0.00_);[Red]\(0.00\)"/>
  </numFmts>
  <fonts count="75">
    <font>
      <sz val="12"/>
      <name val="宋体"/>
      <family val="0"/>
    </font>
    <font>
      <sz val="10"/>
      <name val="宋体"/>
      <family val="0"/>
    </font>
    <font>
      <sz val="9"/>
      <name val="宋体"/>
      <family val="0"/>
    </font>
    <font>
      <b/>
      <sz val="10.5"/>
      <name val="仿宋"/>
      <family val="3"/>
    </font>
    <font>
      <sz val="10"/>
      <name val="Times New Roman"/>
      <family val="1"/>
    </font>
    <font>
      <vertAlign val="subscript"/>
      <sz val="10"/>
      <name val="Times New Roman"/>
      <family val="1"/>
    </font>
    <font>
      <sz val="10.5"/>
      <name val="Times New Roman"/>
      <family val="1"/>
    </font>
    <font>
      <sz val="10.5"/>
      <name val="宋体"/>
      <family val="0"/>
    </font>
    <font>
      <sz val="9"/>
      <name val="Tahoma"/>
      <family val="2"/>
    </font>
    <font>
      <sz val="10.5"/>
      <name val="仿宋"/>
      <family val="3"/>
    </font>
    <font>
      <vertAlign val="subscript"/>
      <sz val="10"/>
      <name val="宋体"/>
      <family val="0"/>
    </font>
    <font>
      <sz val="12"/>
      <color indexed="10"/>
      <name val="宋体"/>
      <family val="0"/>
    </font>
    <font>
      <sz val="9"/>
      <name val="Times New Roman"/>
      <family val="1"/>
    </font>
    <font>
      <vertAlign val="subscript"/>
      <sz val="9"/>
      <name val="Times New Roman"/>
      <family val="1"/>
    </font>
    <font>
      <vertAlign val="subscript"/>
      <sz val="10"/>
      <color indexed="10"/>
      <name val="Times New Roman"/>
      <family val="1"/>
    </font>
    <font>
      <b/>
      <sz val="12"/>
      <name val="宋体"/>
      <family val="0"/>
    </font>
    <font>
      <b/>
      <sz val="14"/>
      <name val="宋体"/>
      <family val="0"/>
    </font>
    <font>
      <sz val="12"/>
      <name val="Times New Roman"/>
      <family val="1"/>
    </font>
    <font>
      <sz val="14"/>
      <name val="宋体"/>
      <family val="0"/>
    </font>
    <font>
      <sz val="12"/>
      <name val="仿宋"/>
      <family val="3"/>
    </font>
    <font>
      <sz val="12"/>
      <color indexed="53"/>
      <name val="宋体"/>
      <family val="0"/>
    </font>
    <font>
      <sz val="12"/>
      <color indexed="53"/>
      <name val="Times New Roman"/>
      <family val="1"/>
    </font>
    <font>
      <vertAlign val="subscript"/>
      <sz val="10.5"/>
      <name val="Times New Roman"/>
      <family val="1"/>
    </font>
    <font>
      <sz val="8"/>
      <name val="Times New Roman"/>
      <family val="1"/>
    </font>
    <font>
      <sz val="8"/>
      <name val="宋体"/>
      <family val="0"/>
    </font>
    <font>
      <vertAlign val="superscript"/>
      <sz val="10"/>
      <name val="Times New Roman"/>
      <family val="1"/>
    </font>
    <font>
      <sz val="10"/>
      <name val="Tahoma"/>
      <family val="2"/>
    </font>
    <font>
      <sz val="12"/>
      <name val="Tahoma"/>
      <family val="2"/>
    </font>
    <font>
      <sz val="8"/>
      <name val="Tahoma"/>
      <family val="2"/>
    </font>
    <font>
      <sz val="14"/>
      <name val="Tahoma"/>
      <family val="2"/>
    </font>
    <font>
      <vertAlign val="subscript"/>
      <sz val="14"/>
      <name val="宋体"/>
      <family val="0"/>
    </font>
    <font>
      <vertAlign val="subscript"/>
      <sz val="12"/>
      <name val="宋体"/>
      <family val="0"/>
    </font>
    <font>
      <b/>
      <sz val="10"/>
      <name val="宋体"/>
      <family val="0"/>
    </font>
    <font>
      <b/>
      <vertAlign val="subscript"/>
      <sz val="14"/>
      <name val="宋体"/>
      <family val="0"/>
    </font>
    <font>
      <sz val="10"/>
      <color indexed="10"/>
      <name val="Times New Roman"/>
      <family val="1"/>
    </font>
    <font>
      <sz val="8.5"/>
      <name val="宋体"/>
      <family val="0"/>
    </font>
    <font>
      <sz val="9.5"/>
      <name val="宋体"/>
      <family val="0"/>
    </font>
    <font>
      <sz val="9.5"/>
      <name val="Times New Roman"/>
      <family val="1"/>
    </font>
    <font>
      <vertAlign val="subscript"/>
      <sz val="9.5"/>
      <name val="Times New Roman"/>
      <family val="1"/>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64" fillId="21" borderId="0" applyNumberFormat="0" applyBorder="0" applyAlignment="0" applyProtection="0"/>
    <xf numFmtId="0" fontId="6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22" borderId="5" applyNumberFormat="0" applyAlignment="0" applyProtection="0"/>
    <xf numFmtId="0" fontId="67" fillId="23"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71" fillId="30" borderId="0" applyNumberFormat="0" applyBorder="0" applyAlignment="0" applyProtection="0"/>
    <xf numFmtId="0" fontId="72" fillId="22" borderId="8" applyNumberFormat="0" applyAlignment="0" applyProtection="0"/>
    <xf numFmtId="0" fontId="73" fillId="31" borderId="5" applyNumberFormat="0" applyAlignment="0" applyProtection="0"/>
    <xf numFmtId="0" fontId="0" fillId="32" borderId="9" applyNumberFormat="0" applyFont="0" applyAlignment="0" applyProtection="0"/>
  </cellStyleXfs>
  <cellXfs count="335">
    <xf numFmtId="0" fontId="0" fillId="0" borderId="0" xfId="0" applyAlignment="1">
      <alignment vertical="center"/>
    </xf>
    <xf numFmtId="0" fontId="1" fillId="0" borderId="0" xfId="0" applyFont="1" applyFill="1" applyAlignment="1">
      <alignment vertical="center"/>
    </xf>
    <xf numFmtId="49" fontId="1" fillId="0" borderId="0" xfId="0" applyNumberFormat="1"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185" fontId="0" fillId="0" borderId="0" xfId="0" applyNumberFormat="1" applyFont="1" applyAlignment="1">
      <alignment vertical="center"/>
    </xf>
    <xf numFmtId="185" fontId="0" fillId="0" borderId="0" xfId="0" applyNumberFormat="1" applyAlignment="1">
      <alignment vertical="center"/>
    </xf>
    <xf numFmtId="0" fontId="0" fillId="0" borderId="10" xfId="0" applyFont="1" applyFill="1" applyBorder="1" applyAlignment="1">
      <alignment horizontal="center" vertical="center" wrapText="1"/>
    </xf>
    <xf numFmtId="185"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185" fontId="0" fillId="0" borderId="10" xfId="0" applyNumberFormat="1" applyFont="1" applyBorder="1" applyAlignment="1">
      <alignment horizontal="center" vertical="center"/>
    </xf>
    <xf numFmtId="186" fontId="0" fillId="0" borderId="10" xfId="0" applyNumberFormat="1" applyFont="1" applyFill="1" applyBorder="1" applyAlignment="1">
      <alignment horizontal="center" vertical="center"/>
    </xf>
    <xf numFmtId="186" fontId="0" fillId="0" borderId="0" xfId="0" applyNumberFormat="1" applyFont="1" applyFill="1" applyAlignment="1">
      <alignment horizontal="center" vertical="center"/>
    </xf>
    <xf numFmtId="186" fontId="0" fillId="0" borderId="0" xfId="0" applyNumberFormat="1" applyFont="1" applyAlignment="1">
      <alignment vertical="center"/>
    </xf>
    <xf numFmtId="186" fontId="0" fillId="0" borderId="0" xfId="0" applyNumberFormat="1" applyAlignment="1">
      <alignment vertical="center"/>
    </xf>
    <xf numFmtId="185" fontId="1" fillId="0" borderId="0" xfId="0" applyNumberFormat="1" applyFont="1" applyFill="1" applyAlignment="1">
      <alignment vertical="center"/>
    </xf>
    <xf numFmtId="185" fontId="1" fillId="0" borderId="0" xfId="0" applyNumberFormat="1" applyFont="1" applyFill="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0" fillId="0" borderId="0" xfId="0" applyFill="1" applyAlignment="1">
      <alignment vertical="center"/>
    </xf>
    <xf numFmtId="185" fontId="3" fillId="0" borderId="0" xfId="0" applyNumberFormat="1" applyFont="1" applyFill="1" applyAlignment="1">
      <alignment horizontal="center" vertical="center"/>
    </xf>
    <xf numFmtId="0" fontId="1" fillId="0" borderId="10" xfId="0" applyFont="1" applyFill="1" applyBorder="1" applyAlignment="1">
      <alignment horizontal="center" vertical="center" wrapText="1"/>
    </xf>
    <xf numFmtId="185" fontId="0" fillId="0" borderId="0" xfId="0" applyNumberFormat="1" applyFill="1" applyAlignment="1">
      <alignment vertical="center"/>
    </xf>
    <xf numFmtId="185" fontId="1" fillId="0" borderId="10" xfId="0" applyNumberFormat="1" applyFont="1" applyFill="1" applyBorder="1" applyAlignment="1">
      <alignment horizontal="center" vertical="center"/>
    </xf>
    <xf numFmtId="185" fontId="0" fillId="0" borderId="0" xfId="0" applyNumberFormat="1" applyFill="1" applyAlignment="1">
      <alignment horizontal="center" vertical="center"/>
    </xf>
    <xf numFmtId="187" fontId="1" fillId="0" borderId="0" xfId="0" applyNumberFormat="1" applyFont="1" applyFill="1" applyAlignment="1">
      <alignment horizontal="center" vertical="center"/>
    </xf>
    <xf numFmtId="187" fontId="1" fillId="0" borderId="10" xfId="0" applyNumberFormat="1" applyFont="1" applyFill="1" applyBorder="1" applyAlignment="1">
      <alignment horizontal="center" vertical="center" wrapText="1"/>
    </xf>
    <xf numFmtId="187" fontId="0" fillId="0" borderId="0" xfId="0" applyNumberForma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1" fillId="0" borderId="0" xfId="0" applyFont="1" applyFill="1" applyAlignment="1">
      <alignment horizontal="center" vertical="center"/>
    </xf>
    <xf numFmtId="185" fontId="1" fillId="0" borderId="10" xfId="0" applyNumberFormat="1" applyFont="1" applyFill="1" applyBorder="1" applyAlignment="1">
      <alignment horizontal="center" vertical="center" wrapText="1"/>
    </xf>
    <xf numFmtId="0" fontId="1" fillId="0" borderId="0" xfId="0" applyFont="1" applyAlignment="1">
      <alignment vertical="center"/>
    </xf>
    <xf numFmtId="186" fontId="1" fillId="0" borderId="0" xfId="0" applyNumberFormat="1" applyFont="1" applyFill="1" applyAlignment="1">
      <alignment horizontal="center" vertical="center"/>
    </xf>
    <xf numFmtId="185" fontId="1" fillId="0" borderId="0" xfId="0" applyNumberFormat="1" applyFont="1" applyFill="1" applyAlignment="1">
      <alignment horizontal="center" vertical="center"/>
    </xf>
    <xf numFmtId="0" fontId="1" fillId="0" borderId="10"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86" fontId="1" fillId="0" borderId="0" xfId="0" applyNumberFormat="1" applyFont="1" applyFill="1" applyAlignment="1">
      <alignment horizontal="center" vertical="center" wrapText="1"/>
    </xf>
    <xf numFmtId="185" fontId="1" fillId="0" borderId="0" xfId="0" applyNumberFormat="1"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186" fontId="1" fillId="0" borderId="0" xfId="0" applyNumberFormat="1" applyFont="1" applyAlignment="1">
      <alignment horizontal="center" vertical="center"/>
    </xf>
    <xf numFmtId="185" fontId="1" fillId="0" borderId="0" xfId="0" applyNumberFormat="1" applyFont="1" applyAlignment="1">
      <alignment horizontal="center" vertical="center"/>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Fill="1" applyAlignment="1">
      <alignment horizontal="left" vertical="center"/>
    </xf>
    <xf numFmtId="0" fontId="1" fillId="0" borderId="10" xfId="0"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xf>
    <xf numFmtId="0" fontId="0" fillId="0" borderId="0" xfId="0" applyAlignment="1">
      <alignment horizontal="left" vertical="center"/>
    </xf>
    <xf numFmtId="0" fontId="1" fillId="0" borderId="0" xfId="0" applyFont="1" applyFill="1" applyAlignment="1">
      <alignment horizontal="right" vertical="center"/>
    </xf>
    <xf numFmtId="0" fontId="1" fillId="0" borderId="0" xfId="0" applyFont="1" applyAlignment="1">
      <alignment horizontal="center" vertical="center"/>
    </xf>
    <xf numFmtId="185" fontId="1" fillId="0" borderId="0" xfId="0" applyNumberFormat="1" applyFont="1" applyFill="1" applyAlignment="1">
      <alignment horizontal="center" vertical="center"/>
    </xf>
    <xf numFmtId="185" fontId="1" fillId="0" borderId="0" xfId="0" applyNumberFormat="1" applyFont="1" applyFill="1" applyAlignment="1">
      <alignment horizontal="left" vertical="center"/>
    </xf>
    <xf numFmtId="186" fontId="1" fillId="0" borderId="0" xfId="0" applyNumberFormat="1" applyFont="1" applyFill="1" applyAlignment="1">
      <alignment horizontal="left" vertical="center"/>
    </xf>
    <xf numFmtId="185" fontId="1" fillId="0" borderId="0" xfId="0" applyNumberFormat="1" applyFont="1" applyFill="1" applyAlignment="1">
      <alignment horizontal="right" vertical="center"/>
    </xf>
    <xf numFmtId="186" fontId="1" fillId="0" borderId="0" xfId="0" applyNumberFormat="1" applyFont="1" applyFill="1" applyAlignment="1">
      <alignment horizontal="left" vertical="center"/>
    </xf>
    <xf numFmtId="185" fontId="1" fillId="0" borderId="0" xfId="0" applyNumberFormat="1" applyFont="1" applyFill="1" applyAlignment="1">
      <alignment horizontal="left" vertical="center"/>
    </xf>
    <xf numFmtId="0" fontId="0" fillId="0" borderId="11" xfId="0" applyFont="1" applyFill="1" applyBorder="1" applyAlignment="1">
      <alignment horizontal="left" vertical="center"/>
    </xf>
    <xf numFmtId="0" fontId="0" fillId="0" borderId="0" xfId="0" applyFont="1" applyAlignment="1">
      <alignment horizontal="right" vertical="center"/>
    </xf>
    <xf numFmtId="186" fontId="0" fillId="0" borderId="0" xfId="0" applyNumberFormat="1" applyFont="1" applyFill="1" applyAlignment="1">
      <alignment horizontal="left" vertical="center"/>
    </xf>
    <xf numFmtId="185" fontId="0" fillId="0" borderId="0" xfId="0" applyNumberFormat="1" applyFont="1" applyFill="1" applyAlignment="1">
      <alignment horizontal="right" vertical="center"/>
    </xf>
    <xf numFmtId="185" fontId="0" fillId="0" borderId="0" xfId="0" applyNumberFormat="1" applyFont="1" applyFill="1" applyAlignment="1">
      <alignment horizontal="left" vertical="center"/>
    </xf>
    <xf numFmtId="0" fontId="1" fillId="0" borderId="0" xfId="0" applyFont="1" applyAlignment="1">
      <alignment vertical="center" wrapText="1"/>
    </xf>
    <xf numFmtId="186" fontId="1" fillId="0" borderId="0" xfId="0" applyNumberFormat="1" applyFont="1" applyFill="1" applyAlignment="1">
      <alignment horizontal="center" vertical="center"/>
    </xf>
    <xf numFmtId="185"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86" fontId="1" fillId="0" borderId="10" xfId="0" applyNumberFormat="1" applyFont="1" applyFill="1" applyBorder="1" applyAlignment="1">
      <alignment horizontal="center" vertical="center" wrapText="1"/>
    </xf>
    <xf numFmtId="185"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186" fontId="1" fillId="0" borderId="0" xfId="0" applyNumberFormat="1" applyFont="1" applyAlignment="1">
      <alignment vertical="center"/>
    </xf>
    <xf numFmtId="185" fontId="1" fillId="0" borderId="0" xfId="0" applyNumberFormat="1" applyFont="1"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10" xfId="0" applyFont="1" applyFill="1" applyBorder="1" applyAlignment="1">
      <alignment vertical="center" wrapText="1"/>
    </xf>
    <xf numFmtId="0" fontId="4" fillId="33" borderId="10" xfId="0" applyFont="1" applyFill="1" applyBorder="1" applyAlignment="1">
      <alignment horizontal="left" vertical="center" wrapText="1"/>
    </xf>
    <xf numFmtId="0" fontId="1" fillId="33" borderId="10" xfId="0" applyFont="1" applyFill="1" applyBorder="1" applyAlignment="1">
      <alignment vertical="center" wrapText="1"/>
    </xf>
    <xf numFmtId="0" fontId="1" fillId="33" borderId="10" xfId="0" applyFont="1" applyFill="1" applyBorder="1" applyAlignment="1">
      <alignment horizontal="center" vertical="center" wrapText="1"/>
    </xf>
    <xf numFmtId="187" fontId="1" fillId="33" borderId="10" xfId="0" applyNumberFormat="1" applyFont="1" applyFill="1" applyBorder="1" applyAlignment="1">
      <alignment horizontal="center" vertical="center" wrapText="1"/>
    </xf>
    <xf numFmtId="185" fontId="1" fillId="33" borderId="10" xfId="0" applyNumberFormat="1" applyFont="1" applyFill="1" applyBorder="1" applyAlignment="1">
      <alignment horizontal="center" vertical="center"/>
    </xf>
    <xf numFmtId="3" fontId="4" fillId="33" borderId="10" xfId="0" applyNumberFormat="1" applyFont="1" applyFill="1" applyBorder="1" applyAlignment="1">
      <alignment horizontal="left" vertical="center" wrapText="1"/>
    </xf>
    <xf numFmtId="187" fontId="4" fillId="33" borderId="10" xfId="0" applyNumberFormat="1"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186" fontId="0" fillId="33" borderId="1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6" fillId="0" borderId="10" xfId="0" applyFont="1" applyBorder="1" applyAlignment="1">
      <alignment vertical="center" wrapText="1"/>
    </xf>
    <xf numFmtId="0" fontId="0" fillId="0" borderId="0" xfId="0" applyFont="1" applyAlignment="1">
      <alignment horizontal="center" vertical="center"/>
    </xf>
    <xf numFmtId="0" fontId="1" fillId="0" borderId="0" xfId="0" applyFont="1" applyAlignment="1">
      <alignment horizontal="right" vertical="center"/>
    </xf>
    <xf numFmtId="186" fontId="1" fillId="0" borderId="0" xfId="0" applyNumberFormat="1" applyFont="1" applyFill="1" applyAlignment="1">
      <alignment horizontal="left" vertical="center"/>
    </xf>
    <xf numFmtId="185" fontId="1" fillId="0" borderId="0" xfId="0" applyNumberFormat="1" applyFont="1" applyFill="1" applyAlignment="1">
      <alignment horizontal="right" vertical="center"/>
    </xf>
    <xf numFmtId="185" fontId="1" fillId="0" borderId="0" xfId="0" applyNumberFormat="1" applyFont="1" applyFill="1" applyAlignment="1">
      <alignment horizontal="left" vertical="center"/>
    </xf>
    <xf numFmtId="0" fontId="1" fillId="0" borderId="0" xfId="0" applyFont="1" applyAlignment="1">
      <alignment vertical="center"/>
    </xf>
    <xf numFmtId="186" fontId="1" fillId="0" borderId="10" xfId="0" applyNumberFormat="1" applyFont="1" applyFill="1" applyBorder="1" applyAlignment="1">
      <alignment horizontal="center" vertical="center"/>
    </xf>
    <xf numFmtId="186" fontId="1" fillId="33" borderId="10" xfId="0" applyNumberFormat="1" applyFont="1" applyFill="1" applyBorder="1" applyAlignment="1">
      <alignment horizontal="center" vertical="center"/>
    </xf>
    <xf numFmtId="0" fontId="1" fillId="33" borderId="10" xfId="0" applyFont="1" applyFill="1" applyBorder="1" applyAlignment="1">
      <alignment horizontal="left" vertical="center"/>
    </xf>
    <xf numFmtId="0" fontId="1" fillId="0" borderId="10" xfId="0" applyFont="1" applyFill="1" applyBorder="1" applyAlignment="1">
      <alignment horizontal="left" vertical="center"/>
    </xf>
    <xf numFmtId="186" fontId="1" fillId="0" borderId="0" xfId="0" applyNumberFormat="1" applyFont="1" applyFill="1" applyAlignment="1">
      <alignment horizontal="center" vertical="center"/>
    </xf>
    <xf numFmtId="186" fontId="1" fillId="0" borderId="0" xfId="0" applyNumberFormat="1" applyFont="1" applyAlignment="1">
      <alignment vertical="center"/>
    </xf>
    <xf numFmtId="193" fontId="1" fillId="0" borderId="0" xfId="0" applyNumberFormat="1" applyFont="1" applyFill="1" applyAlignment="1">
      <alignment horizontal="left" vertical="center"/>
    </xf>
    <xf numFmtId="193" fontId="1" fillId="0" borderId="10" xfId="0" applyNumberFormat="1" applyFont="1" applyFill="1" applyBorder="1" applyAlignment="1">
      <alignment horizontal="center" vertical="center" wrapText="1"/>
    </xf>
    <xf numFmtId="193" fontId="1" fillId="0" borderId="0" xfId="0" applyNumberFormat="1" applyFont="1" applyAlignment="1">
      <alignment vertical="center"/>
    </xf>
    <xf numFmtId="193" fontId="0" fillId="0" borderId="0" xfId="0" applyNumberFormat="1" applyAlignment="1">
      <alignment vertical="center"/>
    </xf>
    <xf numFmtId="192" fontId="1" fillId="0" borderId="0" xfId="0" applyNumberFormat="1" applyFont="1" applyAlignment="1">
      <alignment horizontal="center" vertical="center"/>
    </xf>
    <xf numFmtId="186" fontId="1" fillId="0" borderId="0" xfId="0" applyNumberFormat="1" applyFont="1" applyAlignment="1">
      <alignment horizontal="center" vertical="center"/>
    </xf>
    <xf numFmtId="193" fontId="4" fillId="0" borderId="10" xfId="0" applyNumberFormat="1" applyFont="1" applyFill="1" applyBorder="1" applyAlignment="1">
      <alignment horizontal="center" vertical="center"/>
    </xf>
    <xf numFmtId="193" fontId="1" fillId="0" borderId="0" xfId="0" applyNumberFormat="1" applyFont="1" applyFill="1" applyAlignment="1">
      <alignment vertical="center"/>
    </xf>
    <xf numFmtId="193" fontId="0" fillId="0" borderId="0" xfId="0" applyNumberFormat="1" applyFont="1" applyFill="1" applyAlignment="1">
      <alignment vertical="center"/>
    </xf>
    <xf numFmtId="193" fontId="0" fillId="0" borderId="0" xfId="0" applyNumberFormat="1" applyFill="1" applyAlignment="1">
      <alignment vertical="center"/>
    </xf>
    <xf numFmtId="0" fontId="0" fillId="0" borderId="10" xfId="0"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0" fillId="0" borderId="0" xfId="0" applyFont="1" applyBorder="1" applyAlignment="1">
      <alignment horizontal="center" vertical="center"/>
    </xf>
    <xf numFmtId="185" fontId="0" fillId="0" borderId="0" xfId="0" applyNumberFormat="1" applyFont="1" applyBorder="1" applyAlignment="1">
      <alignment horizontal="center" vertical="center"/>
    </xf>
    <xf numFmtId="0" fontId="0" fillId="0" borderId="0" xfId="0" applyFont="1" applyBorder="1" applyAlignment="1">
      <alignment horizontal="left" vertical="center"/>
    </xf>
    <xf numFmtId="185" fontId="4" fillId="0" borderId="10" xfId="0" applyNumberFormat="1" applyFont="1" applyFill="1" applyBorder="1" applyAlignment="1">
      <alignment horizontal="center" vertical="center" wrapText="1"/>
    </xf>
    <xf numFmtId="185" fontId="9" fillId="0" borderId="0" xfId="0" applyNumberFormat="1" applyFont="1" applyFill="1" applyAlignment="1">
      <alignment horizontal="center" vertical="center"/>
    </xf>
    <xf numFmtId="0" fontId="0" fillId="33" borderId="10" xfId="0" applyFont="1" applyFill="1" applyBorder="1" applyAlignment="1">
      <alignment horizontal="center" vertical="center" wrapText="1"/>
    </xf>
    <xf numFmtId="0" fontId="0" fillId="0" borderId="0" xfId="0" applyAlignment="1">
      <alignment horizontal="center" vertical="center"/>
    </xf>
    <xf numFmtId="185" fontId="1" fillId="0" borderId="10" xfId="0" applyNumberFormat="1" applyFont="1" applyFill="1" applyBorder="1" applyAlignment="1">
      <alignment horizontal="center" vertical="center" wrapText="1"/>
    </xf>
    <xf numFmtId="186" fontId="1" fillId="0" borderId="10" xfId="0" applyNumberFormat="1" applyFont="1" applyFill="1" applyBorder="1" applyAlignment="1">
      <alignment horizontal="center" vertical="center" wrapText="1"/>
    </xf>
    <xf numFmtId="0" fontId="1" fillId="0" borderId="0" xfId="0" applyFont="1" applyAlignment="1">
      <alignment vertical="center"/>
    </xf>
    <xf numFmtId="0" fontId="0" fillId="0" borderId="0" xfId="0" applyFont="1" applyFill="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Fill="1" applyAlignment="1">
      <alignment horizontal="center" vertical="center" wrapText="1"/>
    </xf>
    <xf numFmtId="185" fontId="1" fillId="0" borderId="10" xfId="0" applyNumberFormat="1" applyFont="1" applyFill="1" applyBorder="1" applyAlignment="1">
      <alignment horizontal="center" vertical="center" wrapText="1"/>
    </xf>
    <xf numFmtId="18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0" fillId="0" borderId="0" xfId="0" applyFont="1" applyFill="1" applyAlignment="1">
      <alignment vertical="center"/>
    </xf>
    <xf numFmtId="0" fontId="12" fillId="0" borderId="10" xfId="0" applyFont="1" applyBorder="1" applyAlignment="1">
      <alignment horizontal="justify" vertical="center" wrapText="1"/>
    </xf>
    <xf numFmtId="0" fontId="0" fillId="0" borderId="0" xfId="0" applyFill="1" applyAlignment="1">
      <alignment vertical="center" wrapText="1"/>
    </xf>
    <xf numFmtId="0" fontId="0" fillId="0" borderId="0" xfId="0" applyFont="1" applyFill="1" applyAlignment="1">
      <alignment vertical="center" wrapText="1"/>
    </xf>
    <xf numFmtId="185" fontId="39" fillId="0" borderId="1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Font="1" applyAlignment="1">
      <alignment horizontal="right" vertical="center"/>
    </xf>
    <xf numFmtId="0" fontId="0" fillId="0" borderId="0" xfId="0" applyFont="1" applyFill="1" applyAlignment="1">
      <alignment vertical="center"/>
    </xf>
    <xf numFmtId="0" fontId="15" fillId="0" borderId="0" xfId="0" applyFont="1" applyFill="1" applyAlignment="1">
      <alignment horizontal="center" vertical="center"/>
    </xf>
    <xf numFmtId="0" fontId="0" fillId="0" borderId="0" xfId="0" applyFont="1" applyFill="1" applyAlignment="1">
      <alignment vertical="center"/>
    </xf>
    <xf numFmtId="0" fontId="15" fillId="33" borderId="11" xfId="0" applyFont="1" applyFill="1" applyBorder="1" applyAlignment="1">
      <alignment vertical="center" wrapText="1"/>
    </xf>
    <xf numFmtId="0" fontId="15" fillId="33" borderId="0" xfId="0" applyFont="1" applyFill="1" applyBorder="1" applyAlignment="1">
      <alignment vertical="center" wrapText="1"/>
    </xf>
    <xf numFmtId="0" fontId="15" fillId="0" borderId="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Fill="1" applyBorder="1" applyAlignment="1">
      <alignment horizontal="center" vertical="center"/>
    </xf>
    <xf numFmtId="49" fontId="17" fillId="33" borderId="10" xfId="0" applyNumberFormat="1" applyFont="1" applyFill="1" applyBorder="1" applyAlignment="1">
      <alignment horizontal="center" vertical="center" wrapText="1"/>
    </xf>
    <xf numFmtId="0" fontId="17" fillId="33" borderId="10" xfId="0" applyFont="1" applyFill="1" applyBorder="1" applyAlignment="1">
      <alignment horizontal="left"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184" fontId="0" fillId="33" borderId="10" xfId="0" applyNumberFormat="1" applyFont="1" applyFill="1" applyBorder="1" applyAlignment="1">
      <alignment horizontal="center" vertical="center" wrapText="1"/>
    </xf>
    <xf numFmtId="0" fontId="0" fillId="33" borderId="10" xfId="0" applyFont="1" applyFill="1" applyBorder="1" applyAlignment="1">
      <alignment horizontal="left" vertical="center" wrapText="1"/>
    </xf>
    <xf numFmtId="185" fontId="0" fillId="33" borderId="10" xfId="0" applyNumberFormat="1" applyFont="1" applyFill="1" applyBorder="1" applyAlignment="1">
      <alignment vertical="center"/>
    </xf>
    <xf numFmtId="0" fontId="20" fillId="33" borderId="10" xfId="0" applyFont="1" applyFill="1" applyBorder="1" applyAlignment="1">
      <alignment vertical="center" wrapText="1"/>
    </xf>
    <xf numFmtId="0" fontId="21" fillId="33" borderId="10" xfId="0" applyFont="1" applyFill="1" applyBorder="1" applyAlignment="1">
      <alignment horizontal="left" vertical="center" wrapText="1"/>
    </xf>
    <xf numFmtId="3" fontId="21" fillId="33" borderId="10" xfId="0" applyNumberFormat="1" applyFont="1" applyFill="1" applyBorder="1" applyAlignment="1">
      <alignment horizontal="left" vertical="center" wrapText="1"/>
    </xf>
    <xf numFmtId="192" fontId="0" fillId="33" borderId="10" xfId="0" applyNumberFormat="1" applyFont="1" applyFill="1" applyBorder="1" applyAlignment="1">
      <alignment horizontal="center" vertical="center" wrapText="1"/>
    </xf>
    <xf numFmtId="185"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186" fontId="0" fillId="0" borderId="10" xfId="0" applyNumberFormat="1" applyFont="1" applyFill="1" applyBorder="1" applyAlignment="1">
      <alignment horizontal="center" vertical="center" wrapText="1"/>
    </xf>
    <xf numFmtId="185"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186" fontId="0"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186" fontId="0" fillId="0" borderId="10" xfId="0" applyNumberFormat="1" applyFont="1" applyBorder="1" applyAlignment="1">
      <alignment horizontal="center" vertical="center"/>
    </xf>
    <xf numFmtId="0" fontId="0" fillId="0" borderId="10" xfId="0" applyFont="1" applyBorder="1" applyAlignment="1">
      <alignment horizontal="left" vertical="center"/>
    </xf>
    <xf numFmtId="0" fontId="0" fillId="0" borderId="0" xfId="0" applyFont="1" applyAlignment="1">
      <alignment vertical="center" wrapText="1"/>
    </xf>
    <xf numFmtId="185" fontId="0" fillId="0" borderId="10" xfId="0" applyNumberFormat="1" applyFont="1" applyBorder="1" applyAlignment="1">
      <alignment horizontal="center" vertical="center"/>
    </xf>
    <xf numFmtId="0" fontId="0" fillId="0" borderId="0" xfId="0" applyFont="1" applyAlignment="1">
      <alignment vertical="center"/>
    </xf>
    <xf numFmtId="186" fontId="0" fillId="0" borderId="10" xfId="0" applyNumberFormat="1" applyFont="1" applyFill="1" applyBorder="1" applyAlignment="1">
      <alignment horizontal="center" vertical="center"/>
    </xf>
    <xf numFmtId="0" fontId="18" fillId="0" borderId="0" xfId="0" applyFont="1" applyFill="1" applyAlignment="1">
      <alignment horizontal="center" vertical="center"/>
    </xf>
    <xf numFmtId="0" fontId="1" fillId="33" borderId="12" xfId="0" applyFont="1" applyFill="1" applyBorder="1" applyAlignment="1">
      <alignment horizontal="center" vertical="center"/>
    </xf>
    <xf numFmtId="0" fontId="1" fillId="0" borderId="0" xfId="0" applyFont="1" applyBorder="1" applyAlignment="1">
      <alignment horizontal="center" vertical="center"/>
    </xf>
    <xf numFmtId="0" fontId="6" fillId="0" borderId="10" xfId="0" applyFont="1" applyBorder="1" applyAlignment="1">
      <alignment horizontal="justify" vertical="center" wrapText="1"/>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4" fillId="0" borderId="10" xfId="0" applyFont="1" applyBorder="1" applyAlignment="1">
      <alignment horizontal="justify" vertical="center" wrapText="1"/>
    </xf>
    <xf numFmtId="0" fontId="4" fillId="0" borderId="10" xfId="0" applyFont="1" applyBorder="1" applyAlignment="1">
      <alignment horizontal="left" vertical="center" wrapText="1"/>
    </xf>
    <xf numFmtId="186" fontId="1" fillId="0" borderId="10" xfId="0" applyNumberFormat="1" applyFont="1" applyFill="1" applyBorder="1" applyAlignment="1">
      <alignment horizontal="center" vertical="center" wrapText="1"/>
    </xf>
    <xf numFmtId="185" fontId="1"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185" fontId="11" fillId="0" borderId="10" xfId="0" applyNumberFormat="1" applyFont="1" applyFill="1" applyBorder="1" applyAlignment="1">
      <alignment horizontal="center" vertical="center"/>
    </xf>
    <xf numFmtId="193" fontId="1" fillId="0" borderId="10" xfId="0" applyNumberFormat="1" applyFont="1" applyFill="1" applyBorder="1" applyAlignment="1">
      <alignment horizontal="center" vertical="center" wrapText="1"/>
    </xf>
    <xf numFmtId="193" fontId="1" fillId="0" borderId="0" xfId="0" applyNumberFormat="1" applyFont="1" applyFill="1" applyAlignment="1">
      <alignment horizontal="center" vertical="center"/>
    </xf>
    <xf numFmtId="193" fontId="1" fillId="0" borderId="0" xfId="0" applyNumberFormat="1" applyFont="1" applyAlignment="1">
      <alignment horizontal="center" vertical="center"/>
    </xf>
    <xf numFmtId="193" fontId="0" fillId="0" borderId="0" xfId="0" applyNumberFormat="1" applyAlignment="1">
      <alignment horizontal="center" vertical="center"/>
    </xf>
    <xf numFmtId="0" fontId="1" fillId="0" borderId="10" xfId="0" applyFont="1" applyFill="1" applyBorder="1" applyAlignment="1">
      <alignment horizontal="center" vertical="center" wrapText="1"/>
    </xf>
    <xf numFmtId="186" fontId="0" fillId="33" borderId="10" xfId="0" applyNumberFormat="1" applyFont="1" applyFill="1" applyBorder="1" applyAlignment="1">
      <alignment horizontal="left" vertical="center" wrapText="1"/>
    </xf>
    <xf numFmtId="186" fontId="1" fillId="33" borderId="10" xfId="0" applyNumberFormat="1" applyFont="1" applyFill="1" applyBorder="1" applyAlignment="1">
      <alignment horizontal="center" vertical="center" wrapText="1"/>
    </xf>
    <xf numFmtId="185" fontId="0" fillId="33" borderId="10" xfId="0" applyNumberFormat="1" applyFont="1" applyFill="1" applyBorder="1" applyAlignment="1">
      <alignment horizontal="center" vertical="center" wrapText="1"/>
    </xf>
    <xf numFmtId="0" fontId="0" fillId="0" borderId="0" xfId="0" applyFont="1" applyAlignment="1">
      <alignment vertical="center"/>
    </xf>
    <xf numFmtId="0" fontId="1" fillId="0" borderId="12" xfId="0" applyFont="1" applyFill="1" applyBorder="1" applyAlignment="1">
      <alignment horizontal="center" vertical="center"/>
    </xf>
    <xf numFmtId="0" fontId="0" fillId="0" borderId="0" xfId="0" applyFont="1" applyFill="1" applyAlignment="1">
      <alignment vertical="center"/>
    </xf>
    <xf numFmtId="185" fontId="0" fillId="0" borderId="10" xfId="0" applyNumberFormat="1" applyFill="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186"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10" xfId="0" applyFont="1" applyBorder="1" applyAlignment="1">
      <alignment vertical="center"/>
    </xf>
    <xf numFmtId="185" fontId="19" fillId="33" borderId="10" xfId="0" applyNumberFormat="1" applyFont="1" applyFill="1" applyBorder="1" applyAlignment="1">
      <alignment vertical="center"/>
    </xf>
    <xf numFmtId="0" fontId="0" fillId="0" borderId="0" xfId="0" applyFont="1" applyAlignment="1">
      <alignment horizontal="left" vertical="center"/>
    </xf>
    <xf numFmtId="0" fontId="15" fillId="0" borderId="0" xfId="0" applyFont="1" applyFill="1" applyAlignment="1">
      <alignment horizontal="right" vertical="center"/>
    </xf>
    <xf numFmtId="0" fontId="0" fillId="0" borderId="0" xfId="0" applyFont="1" applyFill="1" applyAlignment="1">
      <alignment vertical="center"/>
    </xf>
    <xf numFmtId="185" fontId="0" fillId="0" borderId="10" xfId="0" applyNumberFormat="1" applyFont="1" applyFill="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0" fillId="33" borderId="10" xfId="0" applyFont="1" applyFill="1" applyBorder="1" applyAlignment="1">
      <alignment horizontal="left" vertical="center" wrapText="1"/>
    </xf>
    <xf numFmtId="0" fontId="0" fillId="0" borderId="0" xfId="0" applyFont="1" applyAlignment="1">
      <alignment horizontal="center" vertical="center" wrapText="1"/>
    </xf>
    <xf numFmtId="0" fontId="32" fillId="0" borderId="0" xfId="0" applyFont="1" applyFill="1" applyAlignment="1">
      <alignment horizontal="center" vertical="center"/>
    </xf>
    <xf numFmtId="0" fontId="1" fillId="0" borderId="11" xfId="0" applyFont="1" applyFill="1" applyBorder="1" applyAlignment="1">
      <alignment horizontal="left" vertical="center"/>
    </xf>
    <xf numFmtId="184" fontId="1" fillId="0" borderId="10" xfId="0" applyNumberFormat="1" applyFont="1" applyBorder="1" applyAlignment="1">
      <alignment horizontal="center" vertical="center"/>
    </xf>
    <xf numFmtId="184" fontId="0"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0" fontId="15" fillId="0" borderId="0" xfId="0" applyFont="1" applyFill="1" applyAlignment="1">
      <alignment vertical="center"/>
    </xf>
    <xf numFmtId="0" fontId="1" fillId="0" borderId="0" xfId="0" applyFont="1" applyFill="1" applyAlignment="1">
      <alignment horizontal="left" vertical="center"/>
    </xf>
    <xf numFmtId="0" fontId="35" fillId="0" borderId="10" xfId="0" applyFont="1" applyBorder="1" applyAlignment="1">
      <alignment horizontal="left" vertical="center" wrapText="1"/>
    </xf>
    <xf numFmtId="0" fontId="2" fillId="0" borderId="10" xfId="0" applyFont="1" applyBorder="1" applyAlignment="1">
      <alignment horizontal="left" vertical="center" wrapText="1"/>
    </xf>
    <xf numFmtId="0" fontId="7" fillId="0" borderId="10" xfId="0" applyFont="1" applyBorder="1" applyAlignment="1">
      <alignment vertical="center" wrapText="1"/>
    </xf>
    <xf numFmtId="0" fontId="36" fillId="0" borderId="10" xfId="0" applyFont="1" applyBorder="1" applyAlignment="1">
      <alignment vertical="center" wrapText="1"/>
    </xf>
    <xf numFmtId="0" fontId="37" fillId="0" borderId="10" xfId="0" applyFont="1" applyBorder="1" applyAlignment="1">
      <alignment horizontal="justify" vertical="center" wrapText="1"/>
    </xf>
    <xf numFmtId="0" fontId="0" fillId="33" borderId="10" xfId="0" applyFill="1" applyBorder="1" applyAlignment="1">
      <alignment horizontal="center" vertical="center" wrapText="1"/>
    </xf>
    <xf numFmtId="185" fontId="0" fillId="0" borderId="0" xfId="0" applyNumberFormat="1" applyFont="1" applyFill="1" applyAlignment="1">
      <alignment vertical="center"/>
    </xf>
    <xf numFmtId="0" fontId="1" fillId="0" borderId="10" xfId="0" applyFont="1" applyBorder="1" applyAlignment="1">
      <alignment horizontal="center" vertical="center" wrapText="1"/>
    </xf>
    <xf numFmtId="0" fontId="15" fillId="0" borderId="0" xfId="0" applyFont="1" applyFill="1" applyAlignment="1">
      <alignment horizontal="right" vertical="center"/>
    </xf>
    <xf numFmtId="0" fontId="16" fillId="0" borderId="0" xfId="0" applyFont="1" applyFill="1" applyAlignment="1">
      <alignment horizontal="center" vertical="center"/>
    </xf>
    <xf numFmtId="0" fontId="15" fillId="0" borderId="11"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185" fontId="15" fillId="33" borderId="11" xfId="0" applyNumberFormat="1" applyFont="1" applyFill="1" applyBorder="1" applyAlignment="1">
      <alignment horizontal="left" vertical="center"/>
    </xf>
    <xf numFmtId="185" fontId="17" fillId="33" borderId="11" xfId="0" applyNumberFormat="1" applyFont="1" applyFill="1" applyBorder="1" applyAlignment="1">
      <alignment horizontal="left" vertical="center"/>
    </xf>
    <xf numFmtId="185" fontId="0" fillId="0" borderId="18" xfId="0" applyNumberFormat="1" applyFont="1" applyFill="1" applyBorder="1" applyAlignment="1">
      <alignment horizontal="center" vertical="center"/>
    </xf>
    <xf numFmtId="185" fontId="0" fillId="0" borderId="19" xfId="0" applyNumberFormat="1" applyFont="1" applyFill="1" applyBorder="1" applyAlignment="1">
      <alignment horizontal="center" vertical="center"/>
    </xf>
    <xf numFmtId="185" fontId="0" fillId="0" borderId="20" xfId="0" applyNumberFormat="1" applyFont="1" applyFill="1" applyBorder="1" applyAlignment="1">
      <alignment horizontal="center" vertical="center"/>
    </xf>
    <xf numFmtId="185" fontId="0" fillId="0" borderId="21" xfId="0" applyNumberFormat="1" applyFont="1" applyFill="1" applyBorder="1" applyAlignment="1">
      <alignment horizontal="center" vertical="center"/>
    </xf>
    <xf numFmtId="0" fontId="1" fillId="0" borderId="11" xfId="0" applyFont="1" applyFill="1" applyBorder="1" applyAlignment="1">
      <alignment horizontal="left" vertical="center"/>
    </xf>
    <xf numFmtId="0" fontId="18" fillId="0" borderId="0" xfId="0" applyFont="1" applyFill="1" applyAlignment="1">
      <alignment horizontal="center" vertical="center"/>
    </xf>
    <xf numFmtId="0" fontId="1" fillId="0" borderId="10" xfId="0" applyFont="1" applyFill="1" applyBorder="1" applyAlignment="1">
      <alignment horizontal="center" vertical="center" wrapText="1"/>
    </xf>
    <xf numFmtId="0" fontId="0" fillId="33" borderId="20"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 fillId="0" borderId="20" xfId="0" applyFont="1" applyFill="1" applyBorder="1" applyAlignment="1">
      <alignment horizontal="left" vertical="center"/>
    </xf>
    <xf numFmtId="0" fontId="1" fillId="0" borderId="12" xfId="0" applyFont="1" applyFill="1" applyBorder="1" applyAlignment="1">
      <alignment horizontal="left" vertical="center"/>
    </xf>
    <xf numFmtId="0" fontId="1" fillId="0" borderId="20" xfId="0" applyFont="1" applyFill="1" applyBorder="1" applyAlignment="1">
      <alignment horizontal="left" vertical="center" wrapText="1"/>
    </xf>
    <xf numFmtId="0" fontId="1" fillId="0" borderId="0" xfId="0" applyFont="1" applyAlignment="1">
      <alignment horizontal="center" vertical="center"/>
    </xf>
    <xf numFmtId="0" fontId="0"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1" xfId="0" applyFont="1" applyBorder="1" applyAlignment="1">
      <alignment horizontal="center" vertical="center"/>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33" borderId="20" xfId="0"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0" borderId="10" xfId="0"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2"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20" xfId="0" applyFont="1" applyFill="1" applyBorder="1" applyAlignment="1">
      <alignment horizontal="left" vertical="center"/>
    </xf>
    <xf numFmtId="0" fontId="1" fillId="33" borderId="12" xfId="0" applyFont="1" applyFill="1" applyBorder="1" applyAlignment="1">
      <alignment horizontal="left" vertical="center"/>
    </xf>
    <xf numFmtId="0" fontId="1" fillId="0" borderId="20" xfId="0" applyFont="1" applyFill="1" applyBorder="1" applyAlignment="1">
      <alignment horizontal="center" vertical="center"/>
    </xf>
    <xf numFmtId="0" fontId="18" fillId="0" borderId="0" xfId="0" applyFont="1" applyFill="1" applyAlignment="1">
      <alignment horizontal="center" vertical="center"/>
    </xf>
    <xf numFmtId="186" fontId="0" fillId="33" borderId="20" xfId="0" applyNumberFormat="1" applyFont="1" applyFill="1" applyBorder="1" applyAlignment="1">
      <alignment horizontal="center" vertical="center"/>
    </xf>
    <xf numFmtId="186" fontId="0" fillId="33" borderId="12" xfId="0" applyNumberFormat="1" applyFont="1" applyFill="1" applyBorder="1" applyAlignment="1">
      <alignment horizontal="center" vertical="center"/>
    </xf>
    <xf numFmtId="0" fontId="0" fillId="33" borderId="20"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186" fontId="0" fillId="0" borderId="20" xfId="0" applyNumberFormat="1" applyFont="1" applyFill="1" applyBorder="1" applyAlignment="1">
      <alignment horizontal="center" vertical="center"/>
    </xf>
    <xf numFmtId="186" fontId="0" fillId="0" borderId="12"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2" xfId="0" applyFont="1" applyBorder="1" applyAlignment="1">
      <alignment horizontal="left" vertical="center" wrapText="1"/>
    </xf>
    <xf numFmtId="186" fontId="0" fillId="0" borderId="18" xfId="0" applyNumberFormat="1" applyFont="1" applyBorder="1" applyAlignment="1">
      <alignment horizontal="center" vertical="center"/>
    </xf>
    <xf numFmtId="186" fontId="0" fillId="0" borderId="22"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0" fillId="0" borderId="18" xfId="0" applyNumberFormat="1" applyFont="1" applyFill="1" applyBorder="1" applyAlignment="1">
      <alignment horizontal="center" vertical="center"/>
    </xf>
    <xf numFmtId="186" fontId="0" fillId="0" borderId="22" xfId="0" applyNumberFormat="1" applyFont="1" applyFill="1" applyBorder="1" applyAlignment="1">
      <alignment horizontal="center" vertical="center"/>
    </xf>
    <xf numFmtId="186" fontId="0" fillId="0" borderId="19" xfId="0" applyNumberFormat="1" applyFont="1" applyFill="1" applyBorder="1" applyAlignment="1">
      <alignment horizontal="center" vertical="center"/>
    </xf>
    <xf numFmtId="186" fontId="0"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4" fillId="0" borderId="10" xfId="0" applyFont="1" applyBorder="1" applyAlignment="1">
      <alignment horizontal="justify" vertical="center" wrapText="1"/>
    </xf>
    <xf numFmtId="0" fontId="24" fillId="0" borderId="18"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9" xfId="0" applyFont="1" applyBorder="1" applyAlignment="1">
      <alignment horizontal="center" vertical="center" wrapText="1"/>
    </xf>
    <xf numFmtId="0" fontId="1" fillId="0" borderId="20" xfId="0" applyFont="1" applyBorder="1" applyAlignment="1">
      <alignment horizontal="left" vertical="center"/>
    </xf>
    <xf numFmtId="0" fontId="1" fillId="0" borderId="12" xfId="0" applyFont="1" applyBorder="1" applyAlignment="1">
      <alignment horizontal="left" vertical="center"/>
    </xf>
    <xf numFmtId="0" fontId="2" fillId="0" borderId="10" xfId="0" applyFont="1" applyBorder="1" applyAlignment="1">
      <alignment horizontal="center" vertical="center" wrapText="1"/>
    </xf>
    <xf numFmtId="0" fontId="6" fillId="0" borderId="1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2"/>
  <sheetViews>
    <sheetView tabSelected="1" zoomScale="75" zoomScaleNormal="75" zoomScalePageLayoutView="0" workbookViewId="0" topLeftCell="A1">
      <selection activeCell="M25" sqref="M25:M26"/>
    </sheetView>
  </sheetViews>
  <sheetFormatPr defaultColWidth="9.00390625" defaultRowHeight="14.25"/>
  <cols>
    <col min="1" max="1" width="3.375" style="28" customWidth="1"/>
    <col min="2" max="2" width="11.25390625" style="28" customWidth="1"/>
    <col min="3" max="3" width="17.00390625" style="28" customWidth="1"/>
    <col min="4" max="5" width="7.50390625" style="28" customWidth="1"/>
    <col min="6" max="6" width="13.875" style="28" customWidth="1"/>
    <col min="7" max="8" width="5.50390625" style="28" customWidth="1"/>
    <col min="9" max="9" width="5.875" style="31" customWidth="1"/>
    <col min="10" max="11" width="5.50390625" style="125" customWidth="1"/>
    <col min="12" max="13" width="10.50390625" style="33" customWidth="1"/>
    <col min="14" max="14" width="10.50390625" style="31" customWidth="1"/>
    <col min="15" max="15" width="10.50390625" style="33" customWidth="1"/>
    <col min="16" max="16" width="11.125" style="149" customWidth="1"/>
    <col min="17" max="16384" width="9.00390625" style="28" customWidth="1"/>
  </cols>
  <sheetData>
    <row r="1" spans="1:16" ht="37.5" customHeight="1">
      <c r="A1" s="244" t="s">
        <v>185</v>
      </c>
      <c r="B1" s="244"/>
      <c r="C1" s="244"/>
      <c r="D1" s="244"/>
      <c r="E1" s="244"/>
      <c r="F1" s="244"/>
      <c r="G1" s="244"/>
      <c r="H1" s="244"/>
      <c r="I1" s="244"/>
      <c r="J1" s="244"/>
      <c r="K1" s="244"/>
      <c r="L1" s="244"/>
      <c r="M1" s="244"/>
      <c r="N1" s="244"/>
      <c r="O1" s="244"/>
      <c r="P1" s="244"/>
    </row>
    <row r="2" spans="2:16" s="156" customFormat="1" ht="31.5" customHeight="1">
      <c r="B2" s="155" t="s">
        <v>105</v>
      </c>
      <c r="C2" s="157" t="s">
        <v>181</v>
      </c>
      <c r="D2" s="157"/>
      <c r="E2" s="155" t="s">
        <v>106</v>
      </c>
      <c r="F2" s="158" t="s">
        <v>181</v>
      </c>
      <c r="G2" s="159"/>
      <c r="H2" s="159"/>
      <c r="I2" s="245" t="s">
        <v>107</v>
      </c>
      <c r="J2" s="245"/>
      <c r="K2" s="245"/>
      <c r="L2" s="252"/>
      <c r="M2" s="253"/>
      <c r="N2" s="253"/>
      <c r="O2" s="253"/>
      <c r="P2" s="160"/>
    </row>
    <row r="3" spans="1:16" s="90" customFormat="1" ht="51" customHeight="1">
      <c r="A3" s="91" t="s">
        <v>8</v>
      </c>
      <c r="B3" s="86" t="s">
        <v>18</v>
      </c>
      <c r="C3" s="141" t="s">
        <v>97</v>
      </c>
      <c r="D3" s="83" t="s">
        <v>19</v>
      </c>
      <c r="E3" s="91" t="s">
        <v>20</v>
      </c>
      <c r="F3" s="83" t="s">
        <v>0</v>
      </c>
      <c r="G3" s="83" t="s">
        <v>1</v>
      </c>
      <c r="H3" s="83" t="s">
        <v>2</v>
      </c>
      <c r="I3" s="85" t="s">
        <v>31</v>
      </c>
      <c r="J3" s="122" t="s">
        <v>56</v>
      </c>
      <c r="K3" s="122" t="s">
        <v>57</v>
      </c>
      <c r="L3" s="136" t="s">
        <v>88</v>
      </c>
      <c r="M3" s="136" t="s">
        <v>87</v>
      </c>
      <c r="N3" s="143" t="s">
        <v>151</v>
      </c>
      <c r="O3" s="151" t="s">
        <v>152</v>
      </c>
      <c r="P3" s="132" t="s">
        <v>58</v>
      </c>
    </row>
    <row r="4" spans="1:16" s="90" customFormat="1" ht="27.75" customHeight="1">
      <c r="A4" s="161">
        <v>1</v>
      </c>
      <c r="B4" s="162"/>
      <c r="C4" s="163"/>
      <c r="D4" s="164"/>
      <c r="E4" s="164"/>
      <c r="F4" s="163"/>
      <c r="G4" s="240"/>
      <c r="H4" s="165"/>
      <c r="I4" s="166">
        <v>1</v>
      </c>
      <c r="J4" s="168"/>
      <c r="K4" s="168"/>
      <c r="L4" s="223">
        <f aca="true" t="shared" si="0" ref="L4:L11">G4*H4</f>
        <v>0</v>
      </c>
      <c r="M4" s="223">
        <f aca="true" t="shared" si="1" ref="M4:M11">((L4*J4*K4)/18000)*900</f>
        <v>0</v>
      </c>
      <c r="N4" s="209">
        <f aca="true" t="shared" si="2" ref="N4:N11">0.35*((L4*J4*K4)/20)/I4</f>
        <v>0</v>
      </c>
      <c r="O4" s="197">
        <f>N4</f>
        <v>0</v>
      </c>
      <c r="P4" s="164"/>
    </row>
    <row r="5" spans="1:16" s="90" customFormat="1" ht="27.75" customHeight="1">
      <c r="A5" s="161">
        <v>2</v>
      </c>
      <c r="B5" s="162"/>
      <c r="C5" s="167"/>
      <c r="D5" s="164"/>
      <c r="E5" s="164"/>
      <c r="F5" s="163"/>
      <c r="G5" s="165"/>
      <c r="H5" s="165"/>
      <c r="I5" s="166">
        <v>1</v>
      </c>
      <c r="J5" s="168"/>
      <c r="K5" s="168"/>
      <c r="L5" s="223">
        <f t="shared" si="0"/>
        <v>0</v>
      </c>
      <c r="M5" s="223">
        <f t="shared" si="1"/>
        <v>0</v>
      </c>
      <c r="N5" s="209">
        <f t="shared" si="2"/>
        <v>0</v>
      </c>
      <c r="O5" s="197">
        <f aca="true" t="shared" si="3" ref="O5:O11">N5</f>
        <v>0</v>
      </c>
      <c r="P5" s="164"/>
    </row>
    <row r="6" spans="1:16" s="90" customFormat="1" ht="27.75" customHeight="1">
      <c r="A6" s="161">
        <v>3</v>
      </c>
      <c r="B6" s="162"/>
      <c r="C6" s="167"/>
      <c r="D6" s="164"/>
      <c r="E6" s="164"/>
      <c r="F6" s="163"/>
      <c r="G6" s="165"/>
      <c r="H6" s="165"/>
      <c r="I6" s="166">
        <v>1</v>
      </c>
      <c r="J6" s="168"/>
      <c r="K6" s="168"/>
      <c r="L6" s="223">
        <f t="shared" si="0"/>
        <v>0</v>
      </c>
      <c r="M6" s="223">
        <f t="shared" si="1"/>
        <v>0</v>
      </c>
      <c r="N6" s="209">
        <f t="shared" si="2"/>
        <v>0</v>
      </c>
      <c r="O6" s="197">
        <f t="shared" si="3"/>
        <v>0</v>
      </c>
      <c r="P6" s="164"/>
    </row>
    <row r="7" spans="1:16" s="90" customFormat="1" ht="27.75" customHeight="1">
      <c r="A7" s="161">
        <v>4</v>
      </c>
      <c r="B7" s="162"/>
      <c r="C7" s="163"/>
      <c r="D7" s="164"/>
      <c r="E7" s="164"/>
      <c r="F7" s="163"/>
      <c r="G7" s="165"/>
      <c r="H7" s="165"/>
      <c r="I7" s="166">
        <v>1</v>
      </c>
      <c r="J7" s="219"/>
      <c r="K7" s="168"/>
      <c r="L7" s="223">
        <f t="shared" si="0"/>
        <v>0</v>
      </c>
      <c r="M7" s="223">
        <f t="shared" si="1"/>
        <v>0</v>
      </c>
      <c r="N7" s="209">
        <f t="shared" si="2"/>
        <v>0</v>
      </c>
      <c r="O7" s="197">
        <f t="shared" si="3"/>
        <v>0</v>
      </c>
      <c r="P7" s="164"/>
    </row>
    <row r="8" spans="1:16" s="90" customFormat="1" ht="27.75" customHeight="1">
      <c r="A8" s="161">
        <v>5</v>
      </c>
      <c r="B8" s="162"/>
      <c r="C8" s="167"/>
      <c r="D8" s="169"/>
      <c r="E8" s="169"/>
      <c r="F8" s="170"/>
      <c r="G8" s="165"/>
      <c r="H8" s="165"/>
      <c r="I8" s="166">
        <v>1</v>
      </c>
      <c r="J8" s="219"/>
      <c r="K8" s="168"/>
      <c r="L8" s="223">
        <f t="shared" si="0"/>
        <v>0</v>
      </c>
      <c r="M8" s="223">
        <f t="shared" si="1"/>
        <v>0</v>
      </c>
      <c r="N8" s="209">
        <f t="shared" si="2"/>
        <v>0</v>
      </c>
      <c r="O8" s="197">
        <f t="shared" si="3"/>
        <v>0</v>
      </c>
      <c r="P8" s="164"/>
    </row>
    <row r="9" spans="1:16" s="90" customFormat="1" ht="27.75" customHeight="1">
      <c r="A9" s="161">
        <v>6</v>
      </c>
      <c r="B9" s="162"/>
      <c r="C9" s="163"/>
      <c r="D9" s="169"/>
      <c r="E9" s="169"/>
      <c r="F9" s="171"/>
      <c r="G9" s="165"/>
      <c r="H9" s="165"/>
      <c r="I9" s="166">
        <v>1</v>
      </c>
      <c r="J9" s="219"/>
      <c r="K9" s="168"/>
      <c r="L9" s="223">
        <f t="shared" si="0"/>
        <v>0</v>
      </c>
      <c r="M9" s="223">
        <f t="shared" si="1"/>
        <v>0</v>
      </c>
      <c r="N9" s="209">
        <f t="shared" si="2"/>
        <v>0</v>
      </c>
      <c r="O9" s="197">
        <f t="shared" si="3"/>
        <v>0</v>
      </c>
      <c r="P9" s="164"/>
    </row>
    <row r="10" spans="1:16" s="90" customFormat="1" ht="27.75" customHeight="1">
      <c r="A10" s="161">
        <v>7</v>
      </c>
      <c r="B10" s="162"/>
      <c r="C10" s="167"/>
      <c r="D10" s="169"/>
      <c r="E10" s="169"/>
      <c r="F10" s="171"/>
      <c r="G10" s="165"/>
      <c r="H10" s="165"/>
      <c r="I10" s="166">
        <v>1</v>
      </c>
      <c r="J10" s="219"/>
      <c r="K10" s="168"/>
      <c r="L10" s="223">
        <f t="shared" si="0"/>
        <v>0</v>
      </c>
      <c r="M10" s="223">
        <f t="shared" si="1"/>
        <v>0</v>
      </c>
      <c r="N10" s="209">
        <f t="shared" si="2"/>
        <v>0</v>
      </c>
      <c r="O10" s="197">
        <f t="shared" si="3"/>
        <v>0</v>
      </c>
      <c r="P10" s="164"/>
    </row>
    <row r="11" spans="1:16" s="90" customFormat="1" ht="27.75" customHeight="1">
      <c r="A11" s="161">
        <v>8</v>
      </c>
      <c r="B11" s="162"/>
      <c r="C11" s="167"/>
      <c r="D11" s="169"/>
      <c r="E11" s="169"/>
      <c r="F11" s="171"/>
      <c r="G11" s="165"/>
      <c r="H11" s="165"/>
      <c r="I11" s="166">
        <v>1</v>
      </c>
      <c r="J11" s="219"/>
      <c r="K11" s="168"/>
      <c r="L11" s="223">
        <f t="shared" si="0"/>
        <v>0</v>
      </c>
      <c r="M11" s="223">
        <f t="shared" si="1"/>
        <v>0</v>
      </c>
      <c r="N11" s="209">
        <f t="shared" si="2"/>
        <v>0</v>
      </c>
      <c r="O11" s="197">
        <f t="shared" si="3"/>
        <v>0</v>
      </c>
      <c r="P11" s="164"/>
    </row>
    <row r="12" spans="1:16" s="90" customFormat="1" ht="27" customHeight="1">
      <c r="A12" s="246" t="s">
        <v>108</v>
      </c>
      <c r="B12" s="247"/>
      <c r="C12" s="247"/>
      <c r="D12" s="247"/>
      <c r="E12" s="247"/>
      <c r="F12" s="247"/>
      <c r="G12" s="247"/>
      <c r="H12" s="247"/>
      <c r="I12" s="247"/>
      <c r="J12" s="247"/>
      <c r="K12" s="248"/>
      <c r="L12" s="254">
        <f>SUM(L4:L11)</f>
        <v>0</v>
      </c>
      <c r="M12" s="223">
        <f>SUM(M4:M11)</f>
        <v>0</v>
      </c>
      <c r="N12" s="223">
        <f>SUM(N4:N11)</f>
        <v>0</v>
      </c>
      <c r="O12" s="197">
        <f>SUM(O4:O11)</f>
        <v>0</v>
      </c>
      <c r="P12" s="164"/>
    </row>
    <row r="13" spans="1:16" s="90" customFormat="1" ht="27" customHeight="1">
      <c r="A13" s="249"/>
      <c r="B13" s="250"/>
      <c r="C13" s="250"/>
      <c r="D13" s="250"/>
      <c r="E13" s="250"/>
      <c r="F13" s="250"/>
      <c r="G13" s="250"/>
      <c r="H13" s="250"/>
      <c r="I13" s="250"/>
      <c r="J13" s="250"/>
      <c r="K13" s="251"/>
      <c r="L13" s="255"/>
      <c r="M13" s="256">
        <f>SUM(M12,O12)</f>
        <v>0</v>
      </c>
      <c r="N13" s="257"/>
      <c r="O13" s="257"/>
      <c r="P13" s="164"/>
    </row>
    <row r="14" spans="1:15" ht="15" customHeight="1">
      <c r="A14" s="1"/>
      <c r="B14" s="2"/>
      <c r="C14" s="3"/>
      <c r="D14" s="4"/>
      <c r="E14" s="5"/>
      <c r="F14" s="4"/>
      <c r="G14" s="4"/>
      <c r="H14" s="4"/>
      <c r="I14" s="25"/>
      <c r="J14" s="123"/>
      <c r="K14" s="123"/>
      <c r="L14" s="25"/>
      <c r="M14" s="25"/>
      <c r="N14" s="24"/>
      <c r="O14" s="25"/>
    </row>
    <row r="15" spans="2:16" ht="18" customHeight="1">
      <c r="B15" s="38" t="s">
        <v>28</v>
      </c>
      <c r="C15" s="38"/>
      <c r="D15" s="38"/>
      <c r="E15" s="38"/>
      <c r="F15" s="38"/>
      <c r="G15" s="38"/>
      <c r="H15" s="38"/>
      <c r="I15" s="38"/>
      <c r="J15" s="124"/>
      <c r="K15" s="124"/>
      <c r="L15" s="196"/>
      <c r="M15" s="196"/>
      <c r="N15" s="241"/>
      <c r="O15" s="196"/>
      <c r="P15" s="150"/>
    </row>
    <row r="16" spans="2:16" ht="18" customHeight="1">
      <c r="B16" s="139" t="s">
        <v>93</v>
      </c>
      <c r="C16" s="38"/>
      <c r="D16" s="38"/>
      <c r="E16" s="38"/>
      <c r="F16" s="38"/>
      <c r="G16" s="38"/>
      <c r="H16" s="38"/>
      <c r="I16" s="38"/>
      <c r="J16" s="124"/>
      <c r="K16" s="124"/>
      <c r="L16" s="196"/>
      <c r="M16" s="196"/>
      <c r="N16" s="241"/>
      <c r="O16" s="196"/>
      <c r="P16" s="150"/>
    </row>
    <row r="17" ht="18" customHeight="1">
      <c r="B17" s="28" t="s">
        <v>180</v>
      </c>
    </row>
    <row r="18" ht="18" customHeight="1">
      <c r="B18" s="38" t="s">
        <v>29</v>
      </c>
    </row>
    <row r="19" ht="18" customHeight="1">
      <c r="B19" s="6" t="s">
        <v>98</v>
      </c>
    </row>
    <row r="20" ht="18" customHeight="1">
      <c r="B20" s="139" t="s">
        <v>92</v>
      </c>
    </row>
    <row r="21" ht="14.25">
      <c r="B21" s="147" t="s">
        <v>104</v>
      </c>
    </row>
    <row r="22" ht="14.25">
      <c r="B22" s="208" t="s">
        <v>138</v>
      </c>
    </row>
  </sheetData>
  <sheetProtection/>
  <mergeCells count="6">
    <mergeCell ref="A1:P1"/>
    <mergeCell ref="I2:K2"/>
    <mergeCell ref="A12:K13"/>
    <mergeCell ref="L2:O2"/>
    <mergeCell ref="L12:L13"/>
    <mergeCell ref="M13:O13"/>
  </mergeCells>
  <printOptions/>
  <pageMargins left="0.7874015748031497" right="0.7086614173228347" top="0.5905511811023623" bottom="0.5511811023622047" header="0.4330708661417323"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A3" sqref="A3"/>
    </sheetView>
  </sheetViews>
  <sheetFormatPr defaultColWidth="9.00390625" defaultRowHeight="14.25"/>
  <cols>
    <col min="1" max="1" width="3.25390625" style="28" customWidth="1"/>
    <col min="2" max="2" width="34.375" style="28" customWidth="1"/>
    <col min="3" max="3" width="12.75390625" style="37" customWidth="1"/>
    <col min="4" max="4" width="9.375" style="28" customWidth="1"/>
    <col min="5" max="5" width="13.875" style="28" customWidth="1"/>
    <col min="6" max="6" width="5.75390625" style="36" customWidth="1"/>
    <col min="7" max="7" width="5.875" style="28" customWidth="1"/>
    <col min="8" max="8" width="10.75390625" style="33" customWidth="1"/>
    <col min="9" max="9" width="12.875" style="33" customWidth="1"/>
    <col min="10" max="11" width="14.25390625" style="33" customWidth="1"/>
    <col min="12" max="12" width="9.00390625" style="37" customWidth="1"/>
    <col min="13" max="16384" width="9.00390625" style="28" customWidth="1"/>
  </cols>
  <sheetData>
    <row r="1" spans="1:12" ht="32.25" customHeight="1">
      <c r="A1" s="259" t="s">
        <v>186</v>
      </c>
      <c r="B1" s="259"/>
      <c r="C1" s="259"/>
      <c r="D1" s="259"/>
      <c r="E1" s="259"/>
      <c r="F1" s="259"/>
      <c r="G1" s="259"/>
      <c r="H1" s="259"/>
      <c r="I1" s="259"/>
      <c r="J1" s="259"/>
      <c r="K1" s="259"/>
      <c r="L1" s="186"/>
    </row>
    <row r="2" spans="1:10" ht="24.75" customHeight="1">
      <c r="A2" s="228"/>
      <c r="B2" s="65" t="s">
        <v>3</v>
      </c>
      <c r="C2" s="258" t="str">
        <f>'实验教学保障A12'!C2</f>
        <v> </v>
      </c>
      <c r="D2" s="258"/>
      <c r="E2" s="65" t="s">
        <v>30</v>
      </c>
      <c r="F2" s="34" t="str">
        <f>'实验教学保障A12'!F2</f>
        <v> </v>
      </c>
      <c r="G2" s="4"/>
      <c r="H2" s="29"/>
      <c r="I2" s="57" t="s">
        <v>40</v>
      </c>
      <c r="J2" s="133">
        <f>'实验教学保障A12'!L2</f>
        <v>0</v>
      </c>
    </row>
    <row r="3" spans="1:11" s="6" customFormat="1" ht="49.5" customHeight="1">
      <c r="A3" s="26" t="s">
        <v>21</v>
      </c>
      <c r="B3" s="140" t="s">
        <v>96</v>
      </c>
      <c r="C3" s="140" t="s">
        <v>94</v>
      </c>
      <c r="D3" s="26" t="s">
        <v>22</v>
      </c>
      <c r="E3" s="30" t="s">
        <v>0</v>
      </c>
      <c r="F3" s="35" t="s">
        <v>1</v>
      </c>
      <c r="G3" s="30" t="s">
        <v>2</v>
      </c>
      <c r="H3" s="143" t="s">
        <v>153</v>
      </c>
      <c r="I3" s="143" t="s">
        <v>154</v>
      </c>
      <c r="J3" s="143" t="s">
        <v>155</v>
      </c>
      <c r="K3" s="195" t="s">
        <v>127</v>
      </c>
    </row>
    <row r="4" spans="1:11" ht="30.75" customHeight="1">
      <c r="A4" s="27">
        <v>1</v>
      </c>
      <c r="B4" s="93"/>
      <c r="C4" s="204"/>
      <c r="D4" s="93"/>
      <c r="E4" s="92"/>
      <c r="F4" s="95"/>
      <c r="G4" s="94"/>
      <c r="H4" s="96"/>
      <c r="I4" s="96"/>
      <c r="J4" s="32">
        <f>(0.25*H4)/20</f>
        <v>0</v>
      </c>
      <c r="K4" s="209">
        <f aca="true" t="shared" si="0" ref="K4:K13">(I4/1170)*900</f>
        <v>0</v>
      </c>
    </row>
    <row r="5" spans="1:11" ht="30.75" customHeight="1">
      <c r="A5" s="27">
        <v>2</v>
      </c>
      <c r="B5" s="93"/>
      <c r="C5" s="204"/>
      <c r="D5" s="93"/>
      <c r="E5" s="92"/>
      <c r="F5" s="95"/>
      <c r="G5" s="94"/>
      <c r="H5" s="96"/>
      <c r="I5" s="96"/>
      <c r="J5" s="32">
        <f aca="true" t="shared" si="1" ref="J5:J13">(0.25*H5)/20</f>
        <v>0</v>
      </c>
      <c r="K5" s="209">
        <f t="shared" si="0"/>
        <v>0</v>
      </c>
    </row>
    <row r="6" spans="1:11" ht="30.75" customHeight="1">
      <c r="A6" s="27">
        <v>3</v>
      </c>
      <c r="B6" s="93"/>
      <c r="C6" s="204"/>
      <c r="D6" s="93"/>
      <c r="E6" s="92"/>
      <c r="F6" s="95"/>
      <c r="G6" s="94"/>
      <c r="H6" s="96"/>
      <c r="I6" s="96"/>
      <c r="J6" s="32">
        <f t="shared" si="1"/>
        <v>0</v>
      </c>
      <c r="K6" s="209">
        <f t="shared" si="0"/>
        <v>0</v>
      </c>
    </row>
    <row r="7" spans="1:11" ht="30.75" customHeight="1">
      <c r="A7" s="27">
        <v>4</v>
      </c>
      <c r="B7" s="93"/>
      <c r="C7" s="204"/>
      <c r="D7" s="93"/>
      <c r="E7" s="92"/>
      <c r="F7" s="95"/>
      <c r="G7" s="94"/>
      <c r="H7" s="96"/>
      <c r="I7" s="96"/>
      <c r="J7" s="32">
        <f t="shared" si="1"/>
        <v>0</v>
      </c>
      <c r="K7" s="209">
        <f t="shared" si="0"/>
        <v>0</v>
      </c>
    </row>
    <row r="8" spans="1:11" ht="30.75" customHeight="1">
      <c r="A8" s="27">
        <v>5</v>
      </c>
      <c r="B8" s="93"/>
      <c r="C8" s="204"/>
      <c r="D8" s="93"/>
      <c r="E8" s="92"/>
      <c r="F8" s="95"/>
      <c r="G8" s="94"/>
      <c r="H8" s="96"/>
      <c r="I8" s="96"/>
      <c r="J8" s="32">
        <f t="shared" si="1"/>
        <v>0</v>
      </c>
      <c r="K8" s="209">
        <f t="shared" si="0"/>
        <v>0</v>
      </c>
    </row>
    <row r="9" spans="1:11" ht="30.75" customHeight="1">
      <c r="A9" s="27">
        <v>6</v>
      </c>
      <c r="B9" s="93"/>
      <c r="C9" s="204"/>
      <c r="D9" s="93"/>
      <c r="E9" s="97"/>
      <c r="F9" s="95"/>
      <c r="G9" s="94"/>
      <c r="H9" s="96"/>
      <c r="I9" s="96"/>
      <c r="J9" s="32">
        <f t="shared" si="1"/>
        <v>0</v>
      </c>
      <c r="K9" s="209">
        <f t="shared" si="0"/>
        <v>0</v>
      </c>
    </row>
    <row r="10" spans="1:11" ht="30.75" customHeight="1">
      <c r="A10" s="27">
        <v>7</v>
      </c>
      <c r="B10" s="93"/>
      <c r="C10" s="204"/>
      <c r="D10" s="93"/>
      <c r="E10" s="97"/>
      <c r="F10" s="95"/>
      <c r="G10" s="94"/>
      <c r="H10" s="96"/>
      <c r="I10" s="96"/>
      <c r="J10" s="32">
        <f t="shared" si="1"/>
        <v>0</v>
      </c>
      <c r="K10" s="209">
        <f t="shared" si="0"/>
        <v>0</v>
      </c>
    </row>
    <row r="11" spans="1:11" ht="30.75" customHeight="1">
      <c r="A11" s="27">
        <v>8</v>
      </c>
      <c r="B11" s="93"/>
      <c r="C11" s="204"/>
      <c r="D11" s="93"/>
      <c r="E11" s="97"/>
      <c r="F11" s="95"/>
      <c r="G11" s="94"/>
      <c r="H11" s="96"/>
      <c r="I11" s="96"/>
      <c r="J11" s="32">
        <f t="shared" si="1"/>
        <v>0</v>
      </c>
      <c r="K11" s="209">
        <f t="shared" si="0"/>
        <v>0</v>
      </c>
    </row>
    <row r="12" spans="1:11" ht="30.75" customHeight="1">
      <c r="A12" s="27">
        <v>9</v>
      </c>
      <c r="B12" s="93"/>
      <c r="C12" s="204"/>
      <c r="D12" s="93"/>
      <c r="E12" s="97"/>
      <c r="F12" s="98"/>
      <c r="G12" s="94"/>
      <c r="H12" s="96"/>
      <c r="I12" s="96"/>
      <c r="J12" s="32">
        <f t="shared" si="1"/>
        <v>0</v>
      </c>
      <c r="K12" s="209">
        <f t="shared" si="0"/>
        <v>0</v>
      </c>
    </row>
    <row r="13" spans="1:11" ht="30.75" customHeight="1">
      <c r="A13" s="27">
        <v>10</v>
      </c>
      <c r="B13" s="93"/>
      <c r="C13" s="204"/>
      <c r="D13" s="93"/>
      <c r="E13" s="92"/>
      <c r="F13" s="95"/>
      <c r="G13" s="94"/>
      <c r="H13" s="96"/>
      <c r="I13" s="96"/>
      <c r="J13" s="32">
        <f t="shared" si="1"/>
        <v>0</v>
      </c>
      <c r="K13" s="209">
        <f t="shared" si="0"/>
        <v>0</v>
      </c>
    </row>
    <row r="14" spans="1:11" ht="26.25" customHeight="1">
      <c r="A14" s="260" t="s">
        <v>23</v>
      </c>
      <c r="B14" s="260"/>
      <c r="C14" s="260"/>
      <c r="D14" s="260"/>
      <c r="E14" s="260"/>
      <c r="F14" s="260"/>
      <c r="G14" s="260"/>
      <c r="H14" s="32">
        <f>SUM(H4:H13)</f>
        <v>0</v>
      </c>
      <c r="I14" s="32">
        <f>SUM(I4:I13)</f>
        <v>0</v>
      </c>
      <c r="J14" s="209">
        <f>SUM(J4:J13)</f>
        <v>0</v>
      </c>
      <c r="K14" s="32">
        <f>SUM(K4:K13)</f>
        <v>0</v>
      </c>
    </row>
    <row r="15" ht="17.25" customHeight="1">
      <c r="B15" s="55"/>
    </row>
    <row r="16" spans="1:2" ht="22.5" customHeight="1">
      <c r="A16" s="139" t="s">
        <v>91</v>
      </c>
      <c r="B16" s="139" t="s">
        <v>95</v>
      </c>
    </row>
    <row r="17" ht="22.5" customHeight="1"/>
    <row r="18" ht="22.5" customHeight="1"/>
    <row r="19" ht="22.5" customHeight="1"/>
    <row r="20" ht="22.5" customHeight="1"/>
  </sheetData>
  <sheetProtection/>
  <mergeCells count="3">
    <mergeCell ref="C2:D2"/>
    <mergeCell ref="A1:K1"/>
    <mergeCell ref="A14:G14"/>
  </mergeCells>
  <printOptions/>
  <pageMargins left="0.9448818897637796" right="0.7086614173228347" top="0.7874015748031497" bottom="0.7480314960629921" header="0.4330708661417323"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G14" sqref="G14"/>
    </sheetView>
  </sheetViews>
  <sheetFormatPr defaultColWidth="9.00390625" defaultRowHeight="14.25"/>
  <cols>
    <col min="1" max="1" width="4.125" style="51" customWidth="1"/>
    <col min="2" max="2" width="10.375" style="51" customWidth="1"/>
    <col min="3" max="3" width="23.625" style="50" customWidth="1"/>
    <col min="4" max="4" width="13.50390625" style="51" customWidth="1"/>
    <col min="5" max="5" width="9.375" style="52" customWidth="1"/>
    <col min="6" max="6" width="8.625" style="52" customWidth="1"/>
    <col min="7" max="7" width="13.00390625" style="53" customWidth="1"/>
    <col min="8" max="8" width="10.50390625" style="53" customWidth="1"/>
    <col min="9" max="9" width="10.00390625" style="53" customWidth="1"/>
    <col min="10" max="10" width="14.50390625" style="41" customWidth="1"/>
    <col min="11" max="16384" width="9.00390625" style="41" customWidth="1"/>
  </cols>
  <sheetData>
    <row r="1" spans="1:10" ht="45" customHeight="1">
      <c r="A1" s="270" t="s">
        <v>187</v>
      </c>
      <c r="B1" s="271"/>
      <c r="C1" s="271"/>
      <c r="D1" s="271"/>
      <c r="E1" s="271"/>
      <c r="F1" s="271"/>
      <c r="G1" s="271"/>
      <c r="H1" s="271"/>
      <c r="I1" s="271"/>
      <c r="J1" s="271"/>
    </row>
    <row r="2" spans="1:10" ht="19.5" customHeight="1">
      <c r="A2" s="39"/>
      <c r="B2" s="59" t="s">
        <v>3</v>
      </c>
      <c r="C2" s="60" t="str">
        <f>'实验教学保障A12'!C2</f>
        <v> </v>
      </c>
      <c r="D2" s="59" t="s">
        <v>30</v>
      </c>
      <c r="E2" s="42" t="str">
        <f>'实验教学保障A12'!F2</f>
        <v> </v>
      </c>
      <c r="F2" s="42"/>
      <c r="G2" s="67" t="s">
        <v>41</v>
      </c>
      <c r="H2" s="67"/>
      <c r="I2" s="43">
        <f>'实验教学保障A12'!L2</f>
        <v>0</v>
      </c>
      <c r="J2" s="39"/>
    </row>
    <row r="3" spans="1:10" s="45" customFormat="1" ht="38.25" customHeight="1">
      <c r="A3" s="44" t="s">
        <v>8</v>
      </c>
      <c r="B3" s="272" t="s">
        <v>39</v>
      </c>
      <c r="C3" s="273"/>
      <c r="D3" s="30" t="s">
        <v>60</v>
      </c>
      <c r="E3" s="144" t="s">
        <v>90</v>
      </c>
      <c r="F3" s="137" t="s">
        <v>89</v>
      </c>
      <c r="G3" s="40" t="s">
        <v>16</v>
      </c>
      <c r="H3" s="143" t="s">
        <v>99</v>
      </c>
      <c r="I3" s="40" t="s">
        <v>85</v>
      </c>
      <c r="J3" s="44" t="s">
        <v>17</v>
      </c>
    </row>
    <row r="4" spans="1:10" s="45" customFormat="1" ht="30" customHeight="1">
      <c r="A4" s="44">
        <v>1</v>
      </c>
      <c r="B4" s="274" t="s">
        <v>27</v>
      </c>
      <c r="C4" s="267"/>
      <c r="D4" s="165"/>
      <c r="E4" s="172"/>
      <c r="F4" s="172"/>
      <c r="G4" s="173">
        <f>D4/3000*E4*F4*900</f>
        <v>0</v>
      </c>
      <c r="H4" s="173"/>
      <c r="I4" s="173"/>
      <c r="J4" s="165"/>
    </row>
    <row r="5" spans="1:10" s="45" customFormat="1" ht="30" customHeight="1">
      <c r="A5" s="44">
        <v>2</v>
      </c>
      <c r="B5" s="266" t="s">
        <v>61</v>
      </c>
      <c r="C5" s="267"/>
      <c r="D5" s="165"/>
      <c r="E5" s="172"/>
      <c r="F5" s="172"/>
      <c r="G5" s="173">
        <f>D5/400*E5*F5*900</f>
        <v>0</v>
      </c>
      <c r="H5" s="165"/>
      <c r="I5" s="173">
        <f>H5*10</f>
        <v>0</v>
      </c>
      <c r="J5" s="165"/>
    </row>
    <row r="6" spans="1:10" s="45" customFormat="1" ht="30" customHeight="1">
      <c r="A6" s="44">
        <v>3</v>
      </c>
      <c r="B6" s="266" t="s">
        <v>62</v>
      </c>
      <c r="C6" s="267"/>
      <c r="D6" s="165"/>
      <c r="E6" s="172"/>
      <c r="F6" s="172"/>
      <c r="G6" s="173">
        <f>D6/200*E6*F6*900</f>
        <v>0</v>
      </c>
      <c r="H6" s="165"/>
      <c r="I6" s="173">
        <f>H6*15</f>
        <v>0</v>
      </c>
      <c r="J6" s="165"/>
    </row>
    <row r="7" spans="1:10" s="45" customFormat="1" ht="30" customHeight="1">
      <c r="A7" s="44"/>
      <c r="B7" s="268" t="s">
        <v>23</v>
      </c>
      <c r="C7" s="269"/>
      <c r="D7" s="174"/>
      <c r="E7" s="175"/>
      <c r="F7" s="175"/>
      <c r="G7" s="176">
        <f>SUM(G4:G6)</f>
        <v>0</v>
      </c>
      <c r="H7" s="176"/>
      <c r="I7" s="176">
        <f>SUM(I5:I6)</f>
        <v>0</v>
      </c>
      <c r="J7" s="174"/>
    </row>
    <row r="8" spans="1:10" s="45" customFormat="1" ht="19.5" customHeight="1">
      <c r="A8" s="46"/>
      <c r="B8" s="46"/>
      <c r="C8" s="47"/>
      <c r="D8" s="46"/>
      <c r="E8" s="48"/>
      <c r="F8" s="48"/>
      <c r="G8" s="49"/>
      <c r="H8" s="49"/>
      <c r="I8" s="49"/>
      <c r="J8" s="46"/>
    </row>
    <row r="9" spans="1:10" s="45" customFormat="1" ht="15" customHeight="1">
      <c r="A9" s="142" t="s">
        <v>91</v>
      </c>
      <c r="B9" s="5" t="s">
        <v>100</v>
      </c>
      <c r="C9" s="50"/>
      <c r="D9" s="46"/>
      <c r="E9" s="48"/>
      <c r="F9" s="48"/>
      <c r="G9" s="49"/>
      <c r="H9" s="49"/>
      <c r="I9" s="49"/>
      <c r="J9" s="46"/>
    </row>
    <row r="10" spans="1:10" ht="15" customHeight="1">
      <c r="A10" s="27" t="s">
        <v>8</v>
      </c>
      <c r="B10" s="264" t="s">
        <v>101</v>
      </c>
      <c r="C10" s="265"/>
      <c r="D10" s="27" t="s">
        <v>102</v>
      </c>
      <c r="E10" s="110" t="s">
        <v>103</v>
      </c>
      <c r="F10" s="42"/>
      <c r="G10" s="43"/>
      <c r="H10" s="43"/>
      <c r="I10" s="43"/>
      <c r="J10" s="39"/>
    </row>
    <row r="11" spans="1:10" ht="19.5" customHeight="1">
      <c r="A11" s="145">
        <v>1</v>
      </c>
      <c r="B11" s="261"/>
      <c r="C11" s="262"/>
      <c r="D11" s="165"/>
      <c r="E11" s="165"/>
      <c r="F11" s="42"/>
      <c r="G11" s="43"/>
      <c r="H11" s="43"/>
      <c r="I11" s="43"/>
      <c r="J11" s="39"/>
    </row>
    <row r="12" spans="1:10" ht="19.5" customHeight="1">
      <c r="A12" s="145">
        <v>2</v>
      </c>
      <c r="B12" s="263"/>
      <c r="C12" s="262"/>
      <c r="D12" s="165"/>
      <c r="E12" s="165"/>
      <c r="F12" s="42"/>
      <c r="G12" s="43"/>
      <c r="H12" s="43"/>
      <c r="I12" s="43"/>
      <c r="J12" s="39"/>
    </row>
    <row r="13" spans="1:10" ht="19.5" customHeight="1">
      <c r="A13" s="145">
        <v>3</v>
      </c>
      <c r="B13" s="263"/>
      <c r="C13" s="262"/>
      <c r="D13" s="165"/>
      <c r="E13" s="165"/>
      <c r="F13" s="42"/>
      <c r="G13" s="43"/>
      <c r="H13" s="43"/>
      <c r="I13" s="43"/>
      <c r="J13" s="39"/>
    </row>
    <row r="14" spans="1:10" ht="19.5" customHeight="1">
      <c r="A14" s="145">
        <v>4</v>
      </c>
      <c r="B14" s="263"/>
      <c r="C14" s="262"/>
      <c r="D14" s="165"/>
      <c r="E14" s="165"/>
      <c r="F14" s="42"/>
      <c r="G14" s="43"/>
      <c r="H14" s="43"/>
      <c r="I14" s="43"/>
      <c r="J14" s="39"/>
    </row>
    <row r="15" spans="1:10" ht="19.5" customHeight="1">
      <c r="A15" s="145">
        <v>5</v>
      </c>
      <c r="B15" s="263"/>
      <c r="C15" s="262"/>
      <c r="D15" s="165"/>
      <c r="E15" s="165"/>
      <c r="F15" s="42"/>
      <c r="G15" s="43"/>
      <c r="H15" s="43"/>
      <c r="I15" s="43"/>
      <c r="J15" s="39"/>
    </row>
    <row r="16" spans="1:10" ht="19.5" customHeight="1">
      <c r="A16" s="145">
        <v>6</v>
      </c>
      <c r="B16" s="263"/>
      <c r="C16" s="262"/>
      <c r="D16" s="165"/>
      <c r="E16" s="165"/>
      <c r="F16" s="42"/>
      <c r="G16" s="43"/>
      <c r="H16" s="43"/>
      <c r="I16" s="43"/>
      <c r="J16" s="39"/>
    </row>
    <row r="17" spans="1:10" ht="19.5" customHeight="1">
      <c r="A17" s="145">
        <v>7</v>
      </c>
      <c r="B17" s="263"/>
      <c r="C17" s="262"/>
      <c r="D17" s="165"/>
      <c r="E17" s="165"/>
      <c r="F17" s="42"/>
      <c r="G17" s="43"/>
      <c r="H17" s="43"/>
      <c r="I17" s="43"/>
      <c r="J17" s="39"/>
    </row>
    <row r="18" spans="1:10" ht="19.5" customHeight="1">
      <c r="A18" s="145">
        <v>8</v>
      </c>
      <c r="B18" s="263"/>
      <c r="C18" s="262"/>
      <c r="D18" s="165"/>
      <c r="E18" s="165"/>
      <c r="F18" s="42"/>
      <c r="G18" s="43"/>
      <c r="H18" s="43"/>
      <c r="I18" s="43"/>
      <c r="J18" s="39"/>
    </row>
    <row r="19" ht="15" customHeight="1"/>
    <row r="20" ht="15" customHeight="1"/>
  </sheetData>
  <sheetProtection/>
  <mergeCells count="15">
    <mergeCell ref="B10:C10"/>
    <mergeCell ref="B6:C6"/>
    <mergeCell ref="B7:C7"/>
    <mergeCell ref="A1:J1"/>
    <mergeCell ref="B3:C3"/>
    <mergeCell ref="B4:C4"/>
    <mergeCell ref="B5:C5"/>
    <mergeCell ref="B11:C11"/>
    <mergeCell ref="B12:C12"/>
    <mergeCell ref="B13:C13"/>
    <mergeCell ref="B18:C18"/>
    <mergeCell ref="B14:C14"/>
    <mergeCell ref="B15:C15"/>
    <mergeCell ref="B16:C16"/>
    <mergeCell ref="B17:C17"/>
  </mergeCells>
  <printOptions/>
  <pageMargins left="0.9448818897637796" right="0.5118110236220472" top="0.984251968503937" bottom="0.7480314960629921" header="0.4330708661417323" footer="0.5118110236220472"/>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M1"/>
    </sheetView>
  </sheetViews>
  <sheetFormatPr defaultColWidth="9.00390625" defaultRowHeight="14.25"/>
  <cols>
    <col min="1" max="1" width="5.375" style="0" customWidth="1"/>
    <col min="2" max="2" width="16.875" style="0" customWidth="1"/>
    <col min="3" max="3" width="11.00390625" style="135" customWidth="1"/>
    <col min="4" max="4" width="14.75390625" style="0" customWidth="1"/>
    <col min="5" max="5" width="10.50390625" style="0" customWidth="1"/>
    <col min="6" max="6" width="9.625" style="0" customWidth="1"/>
    <col min="7" max="7" width="9.875" style="23" customWidth="1"/>
    <col min="8" max="8" width="8.00390625" style="23" customWidth="1"/>
    <col min="9" max="9" width="10.75390625" style="119" customWidth="1"/>
    <col min="10" max="10" width="10.50390625" style="201" customWidth="1"/>
    <col min="11" max="11" width="9.125" style="12" customWidth="1"/>
    <col min="12" max="12" width="11.75390625" style="12" customWidth="1"/>
    <col min="13" max="13" width="18.00390625" style="0" customWidth="1"/>
  </cols>
  <sheetData>
    <row r="1" spans="1:13" s="9" customFormat="1" ht="31.5" customHeight="1">
      <c r="A1" s="270" t="s">
        <v>188</v>
      </c>
      <c r="B1" s="271"/>
      <c r="C1" s="271"/>
      <c r="D1" s="271"/>
      <c r="E1" s="271"/>
      <c r="F1" s="271"/>
      <c r="G1" s="271"/>
      <c r="H1" s="271"/>
      <c r="I1" s="271"/>
      <c r="J1" s="271"/>
      <c r="K1" s="271"/>
      <c r="L1" s="271"/>
      <c r="M1" s="271"/>
    </row>
    <row r="2" spans="2:13" s="78" customFormat="1" ht="31.5" customHeight="1">
      <c r="B2" s="57" t="s">
        <v>3</v>
      </c>
      <c r="C2" s="57"/>
      <c r="D2" s="152" t="str">
        <f>'实验教学保障A12'!C2</f>
        <v> </v>
      </c>
      <c r="E2" s="59" t="s">
        <v>30</v>
      </c>
      <c r="F2" s="79" t="str">
        <f>'实验教学保障A12'!F2</f>
        <v> </v>
      </c>
      <c r="G2" s="79"/>
      <c r="H2" s="67" t="s">
        <v>40</v>
      </c>
      <c r="I2" s="116">
        <f>'实验教学保障A12'!L2</f>
        <v>0</v>
      </c>
      <c r="J2" s="199"/>
      <c r="K2" s="80"/>
      <c r="L2" s="80"/>
      <c r="M2" s="81"/>
    </row>
    <row r="3" spans="1:13" s="78" customFormat="1" ht="31.5" customHeight="1">
      <c r="A3" s="82" t="s">
        <v>8</v>
      </c>
      <c r="B3" s="202" t="s">
        <v>4</v>
      </c>
      <c r="C3" s="202" t="s">
        <v>130</v>
      </c>
      <c r="D3" s="83" t="s">
        <v>6</v>
      </c>
      <c r="E3" s="83" t="s">
        <v>25</v>
      </c>
      <c r="F3" s="82" t="s">
        <v>26</v>
      </c>
      <c r="G3" s="84" t="s">
        <v>35</v>
      </c>
      <c r="H3" s="117" t="s">
        <v>24</v>
      </c>
      <c r="I3" s="194" t="s">
        <v>126</v>
      </c>
      <c r="J3" s="198" t="s">
        <v>128</v>
      </c>
      <c r="K3" s="195" t="s">
        <v>134</v>
      </c>
      <c r="L3" s="195" t="s">
        <v>129</v>
      </c>
      <c r="M3" s="83" t="s">
        <v>44</v>
      </c>
    </row>
    <row r="4" spans="1:13" s="78" customFormat="1" ht="23.25" customHeight="1">
      <c r="A4" s="177">
        <v>1</v>
      </c>
      <c r="B4" s="224">
        <f>'设备管理B123-C23'!B11:C11</f>
        <v>0</v>
      </c>
      <c r="C4" s="225">
        <f>'设备管理B123-C23'!D11</f>
        <v>0</v>
      </c>
      <c r="D4" s="167"/>
      <c r="E4" s="167"/>
      <c r="F4" s="165"/>
      <c r="G4" s="178"/>
      <c r="H4" s="178"/>
      <c r="I4" s="230">
        <f>'设备管理B123-C23'!E11</f>
        <v>0</v>
      </c>
      <c r="J4" s="205"/>
      <c r="K4" s="176">
        <f>(I4/1500)*900*H4</f>
        <v>0</v>
      </c>
      <c r="L4" s="176">
        <f>(LOG10(C4+5))*(LOG10(C4+5))*(I4+J4)*0.04</f>
        <v>0</v>
      </c>
      <c r="M4" s="167"/>
    </row>
    <row r="5" spans="1:13" s="78" customFormat="1" ht="23.25" customHeight="1">
      <c r="A5" s="177">
        <v>2</v>
      </c>
      <c r="B5" s="224">
        <f>'设备管理B123-C23'!B12:C12</f>
        <v>0</v>
      </c>
      <c r="C5" s="225">
        <f>'设备管理B123-C23'!D12</f>
        <v>0</v>
      </c>
      <c r="D5" s="167"/>
      <c r="E5" s="167"/>
      <c r="F5" s="165"/>
      <c r="G5" s="178"/>
      <c r="H5" s="178"/>
      <c r="I5" s="230">
        <f>'设备管理B123-C23'!E12</f>
        <v>0</v>
      </c>
      <c r="J5" s="205"/>
      <c r="K5" s="176">
        <f aca="true" t="shared" si="0" ref="K5:K11">(I5/1500)*900*H5</f>
        <v>0</v>
      </c>
      <c r="L5" s="176">
        <f aca="true" t="shared" si="1" ref="L5:L11">(LOG10(C5+5))*(LOG10(C5+5))*(I5+J5)*0.04</f>
        <v>0</v>
      </c>
      <c r="M5" s="167"/>
    </row>
    <row r="6" spans="1:13" s="78" customFormat="1" ht="23.25" customHeight="1">
      <c r="A6" s="177">
        <v>3</v>
      </c>
      <c r="B6" s="224">
        <f>'设备管理B123-C23'!B13:C13</f>
        <v>0</v>
      </c>
      <c r="C6" s="225">
        <f>'设备管理B123-C23'!D13</f>
        <v>0</v>
      </c>
      <c r="D6" s="167"/>
      <c r="E6" s="167"/>
      <c r="F6" s="165"/>
      <c r="G6" s="178"/>
      <c r="H6" s="178"/>
      <c r="I6" s="230">
        <f>'设备管理B123-C23'!E13</f>
        <v>0</v>
      </c>
      <c r="J6" s="205"/>
      <c r="K6" s="176">
        <f t="shared" si="0"/>
        <v>0</v>
      </c>
      <c r="L6" s="176">
        <f t="shared" si="1"/>
        <v>0</v>
      </c>
      <c r="M6" s="167"/>
    </row>
    <row r="7" spans="1:13" s="78" customFormat="1" ht="23.25" customHeight="1">
      <c r="A7" s="177">
        <v>4</v>
      </c>
      <c r="B7" s="224">
        <f>'设备管理B123-C23'!B14:C14</f>
        <v>0</v>
      </c>
      <c r="C7" s="225">
        <f>'设备管理B123-C23'!D14</f>
        <v>0</v>
      </c>
      <c r="D7" s="167"/>
      <c r="E7" s="167"/>
      <c r="F7" s="165"/>
      <c r="G7" s="178"/>
      <c r="H7" s="178"/>
      <c r="I7" s="230">
        <f>'设备管理B123-C23'!E14</f>
        <v>0</v>
      </c>
      <c r="J7" s="205"/>
      <c r="K7" s="176">
        <f t="shared" si="0"/>
        <v>0</v>
      </c>
      <c r="L7" s="176">
        <f t="shared" si="1"/>
        <v>0</v>
      </c>
      <c r="M7" s="167"/>
    </row>
    <row r="8" spans="1:13" s="78" customFormat="1" ht="23.25" customHeight="1">
      <c r="A8" s="177">
        <v>5</v>
      </c>
      <c r="B8" s="224">
        <f>'设备管理B123-C23'!B15:C15</f>
        <v>0</v>
      </c>
      <c r="C8" s="225">
        <f>'设备管理B123-C23'!D15</f>
        <v>0</v>
      </c>
      <c r="D8" s="167"/>
      <c r="E8" s="167"/>
      <c r="F8" s="165"/>
      <c r="G8" s="178"/>
      <c r="H8" s="178"/>
      <c r="I8" s="230">
        <f>'设备管理B123-C23'!E15</f>
        <v>0</v>
      </c>
      <c r="J8" s="205"/>
      <c r="K8" s="176">
        <f t="shared" si="0"/>
        <v>0</v>
      </c>
      <c r="L8" s="176">
        <f t="shared" si="1"/>
        <v>0</v>
      </c>
      <c r="M8" s="167"/>
    </row>
    <row r="9" spans="1:13" s="78" customFormat="1" ht="23.25" customHeight="1">
      <c r="A9" s="177">
        <v>6</v>
      </c>
      <c r="B9" s="224">
        <f>'设备管理B123-C23'!B16:C16</f>
        <v>0</v>
      </c>
      <c r="C9" s="225">
        <f>'设备管理B123-C23'!D16</f>
        <v>0</v>
      </c>
      <c r="D9" s="167"/>
      <c r="E9" s="167"/>
      <c r="F9" s="165"/>
      <c r="G9" s="178"/>
      <c r="H9" s="178"/>
      <c r="I9" s="230">
        <f>'设备管理B123-C23'!E16</f>
        <v>0</v>
      </c>
      <c r="J9" s="205"/>
      <c r="K9" s="176">
        <f t="shared" si="0"/>
        <v>0</v>
      </c>
      <c r="L9" s="176">
        <f t="shared" si="1"/>
        <v>0</v>
      </c>
      <c r="M9" s="167"/>
    </row>
    <row r="10" spans="1:13" s="78" customFormat="1" ht="23.25" customHeight="1">
      <c r="A10" s="177">
        <v>7</v>
      </c>
      <c r="B10" s="224">
        <f>'设备管理B123-C23'!B17:C17</f>
        <v>0</v>
      </c>
      <c r="C10" s="225">
        <f>'设备管理B123-C23'!D17</f>
        <v>0</v>
      </c>
      <c r="D10" s="167"/>
      <c r="E10" s="167"/>
      <c r="F10" s="165"/>
      <c r="G10" s="178"/>
      <c r="H10" s="178"/>
      <c r="I10" s="230">
        <f>'设备管理B123-C23'!E17</f>
        <v>0</v>
      </c>
      <c r="J10" s="205"/>
      <c r="K10" s="176">
        <f t="shared" si="0"/>
        <v>0</v>
      </c>
      <c r="L10" s="176">
        <f t="shared" si="1"/>
        <v>0</v>
      </c>
      <c r="M10" s="167"/>
    </row>
    <row r="11" spans="1:13" s="78" customFormat="1" ht="23.25" customHeight="1">
      <c r="A11" s="177">
        <v>8</v>
      </c>
      <c r="B11" s="224">
        <f>'设备管理B123-C23'!B18:C18</f>
        <v>0</v>
      </c>
      <c r="C11" s="225">
        <f>'设备管理B123-C23'!D18</f>
        <v>0</v>
      </c>
      <c r="D11" s="167"/>
      <c r="E11" s="167"/>
      <c r="F11" s="165"/>
      <c r="G11" s="178"/>
      <c r="H11" s="178"/>
      <c r="I11" s="230">
        <f>'设备管理B123-C23'!E18</f>
        <v>0</v>
      </c>
      <c r="J11" s="205"/>
      <c r="K11" s="176">
        <f t="shared" si="0"/>
        <v>0</v>
      </c>
      <c r="L11" s="176">
        <f t="shared" si="1"/>
        <v>0</v>
      </c>
      <c r="M11" s="167"/>
    </row>
    <row r="12" spans="1:13" s="58" customFormat="1" ht="23.25" customHeight="1">
      <c r="A12" s="276" t="s">
        <v>109</v>
      </c>
      <c r="B12" s="276"/>
      <c r="C12" s="276"/>
      <c r="D12" s="276"/>
      <c r="E12" s="276"/>
      <c r="F12" s="276"/>
      <c r="G12" s="180"/>
      <c r="H12" s="180"/>
      <c r="I12" s="231">
        <f>SUM(I4:I11)</f>
        <v>0</v>
      </c>
      <c r="J12" s="183">
        <f>SUM(J4:J11)</f>
        <v>0</v>
      </c>
      <c r="K12" s="176">
        <f>SUM(K4:K11)</f>
        <v>0</v>
      </c>
      <c r="L12" s="176">
        <f>SUM(L4:L11)</f>
        <v>0</v>
      </c>
      <c r="M12" s="181"/>
    </row>
    <row r="13" spans="3:12" s="58" customFormat="1" ht="17.25" customHeight="1">
      <c r="C13" s="66"/>
      <c r="G13" s="87"/>
      <c r="H13" s="87"/>
      <c r="I13" s="118"/>
      <c r="J13" s="200"/>
      <c r="K13" s="88"/>
      <c r="L13" s="88"/>
    </row>
    <row r="14" spans="2:13" s="58" customFormat="1" ht="30.75" customHeight="1">
      <c r="B14" s="277" t="s">
        <v>144</v>
      </c>
      <c r="C14" s="278"/>
      <c r="F14" s="275" t="s">
        <v>36</v>
      </c>
      <c r="G14" s="275"/>
      <c r="H14" s="275"/>
      <c r="I14" s="275"/>
      <c r="J14" s="275"/>
      <c r="L14" s="88"/>
      <c r="M14" s="121" t="s">
        <v>80</v>
      </c>
    </row>
    <row r="15" spans="2:13" s="58" customFormat="1" ht="21" customHeight="1">
      <c r="B15" s="211" t="s">
        <v>139</v>
      </c>
      <c r="C15" s="212" t="s">
        <v>16</v>
      </c>
      <c r="E15" s="206" t="s">
        <v>37</v>
      </c>
      <c r="G15" s="206"/>
      <c r="H15" s="206"/>
      <c r="I15" s="206"/>
      <c r="J15" s="206"/>
      <c r="L15" s="88"/>
      <c r="M15" s="120">
        <v>1</v>
      </c>
    </row>
    <row r="16" spans="2:13" s="58" customFormat="1" ht="21" customHeight="1">
      <c r="B16" s="226"/>
      <c r="C16" s="203"/>
      <c r="E16" s="206" t="s">
        <v>38</v>
      </c>
      <c r="G16" s="206"/>
      <c r="H16" s="206"/>
      <c r="I16" s="206"/>
      <c r="J16" s="206"/>
      <c r="L16" s="88"/>
      <c r="M16" s="120" t="s">
        <v>81</v>
      </c>
    </row>
    <row r="17" spans="2:13" s="58" customFormat="1" ht="21" customHeight="1">
      <c r="B17" s="167"/>
      <c r="C17" s="203"/>
      <c r="E17" s="206" t="s">
        <v>45</v>
      </c>
      <c r="G17" s="206"/>
      <c r="H17" s="206"/>
      <c r="I17" s="206"/>
      <c r="J17" s="206"/>
      <c r="L17" s="88"/>
      <c r="M17" s="120" t="s">
        <v>82</v>
      </c>
    </row>
    <row r="18" spans="2:13" s="58" customFormat="1" ht="21" customHeight="1">
      <c r="B18" s="167"/>
      <c r="C18" s="203"/>
      <c r="E18" s="206" t="s">
        <v>83</v>
      </c>
      <c r="G18" s="206"/>
      <c r="H18" s="206"/>
      <c r="I18" s="206"/>
      <c r="J18" s="206"/>
      <c r="L18" s="88"/>
      <c r="M18" s="120" t="s">
        <v>84</v>
      </c>
    </row>
    <row r="19" spans="2:12" s="58" customFormat="1" ht="21" customHeight="1">
      <c r="B19" s="167"/>
      <c r="C19" s="203"/>
      <c r="E19" s="206" t="s">
        <v>135</v>
      </c>
      <c r="G19" s="135"/>
      <c r="H19"/>
      <c r="I19"/>
      <c r="J19"/>
      <c r="K19" s="120"/>
      <c r="L19" s="88"/>
    </row>
    <row r="20" spans="2:12" s="58" customFormat="1" ht="21" customHeight="1">
      <c r="B20" s="212" t="s">
        <v>140</v>
      </c>
      <c r="C20" s="213">
        <f>SUM(C16:C19)</f>
        <v>0</v>
      </c>
      <c r="K20" s="88"/>
      <c r="L20" s="88"/>
    </row>
    <row r="21" spans="2:12" s="58" customFormat="1" ht="21" customHeight="1">
      <c r="B21" s="210"/>
      <c r="C21" s="121"/>
      <c r="G21" s="87"/>
      <c r="H21" s="87"/>
      <c r="I21" s="118"/>
      <c r="J21" s="200"/>
      <c r="K21" s="88"/>
      <c r="L21" s="88"/>
    </row>
    <row r="22" spans="8:12" s="58" customFormat="1" ht="19.5" customHeight="1">
      <c r="H22" s="87"/>
      <c r="I22" s="118"/>
      <c r="J22" s="200"/>
      <c r="K22" s="88"/>
      <c r="L22" s="88"/>
    </row>
    <row r="23" s="58" customFormat="1" ht="12"/>
    <row r="24" s="58" customFormat="1" ht="12"/>
    <row r="25" s="58" customFormat="1" ht="12"/>
    <row r="26" s="58" customFormat="1" ht="12"/>
  </sheetData>
  <sheetProtection/>
  <mergeCells count="4">
    <mergeCell ref="F14:J14"/>
    <mergeCell ref="A12:F12"/>
    <mergeCell ref="A1:M1"/>
    <mergeCell ref="B14:C14"/>
  </mergeCells>
  <printOptions/>
  <pageMargins left="0.7480314960629921" right="0.31496062992125984" top="0.5905511811023623" bottom="0.7480314960629921" header="0.4330708661417323" footer="0.5118110236220472"/>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H1"/>
    </sheetView>
  </sheetViews>
  <sheetFormatPr defaultColWidth="9.00390625" defaultRowHeight="14.25"/>
  <cols>
    <col min="1" max="1" width="5.375" style="0" customWidth="1"/>
    <col min="2" max="2" width="13.00390625" style="0" customWidth="1"/>
    <col min="3" max="3" width="16.875" style="0" customWidth="1"/>
    <col min="4" max="4" width="16.50390625" style="0" customWidth="1"/>
    <col min="5" max="5" width="10.875" style="0" customWidth="1"/>
    <col min="6" max="6" width="14.875" style="0" customWidth="1"/>
    <col min="7" max="7" width="12.375" style="12" customWidth="1"/>
    <col min="8" max="8" width="23.50390625" style="0" customWidth="1"/>
    <col min="9" max="9" width="5.25390625" style="0" customWidth="1"/>
  </cols>
  <sheetData>
    <row r="1" spans="1:9" s="9" customFormat="1" ht="31.5" customHeight="1">
      <c r="A1" s="270" t="s">
        <v>189</v>
      </c>
      <c r="B1" s="271"/>
      <c r="C1" s="271"/>
      <c r="D1" s="271"/>
      <c r="E1" s="271"/>
      <c r="F1" s="271"/>
      <c r="G1" s="271"/>
      <c r="H1" s="271"/>
      <c r="I1" s="6"/>
    </row>
    <row r="2" spans="2:9" s="78" customFormat="1" ht="26.25" customHeight="1">
      <c r="B2" s="65" t="s">
        <v>43</v>
      </c>
      <c r="C2" s="152" t="str">
        <f>'实验教学保障A12'!C2</f>
        <v> </v>
      </c>
      <c r="D2" s="59" t="s">
        <v>42</v>
      </c>
      <c r="E2" s="71" t="str">
        <f>'实验教学保障A12'!F2</f>
        <v> </v>
      </c>
      <c r="F2" s="70" t="s">
        <v>41</v>
      </c>
      <c r="G2" s="72">
        <f>'实验教学保障A12'!L2</f>
        <v>0</v>
      </c>
      <c r="H2" s="81"/>
      <c r="I2" s="89"/>
    </row>
    <row r="3" spans="1:9" s="78" customFormat="1" ht="31.5" customHeight="1">
      <c r="A3" s="82" t="s">
        <v>46</v>
      </c>
      <c r="B3" s="279" t="s">
        <v>49</v>
      </c>
      <c r="C3" s="280"/>
      <c r="D3" s="83" t="s">
        <v>47</v>
      </c>
      <c r="E3" s="82" t="s">
        <v>50</v>
      </c>
      <c r="F3" s="83" t="s">
        <v>51</v>
      </c>
      <c r="G3" s="85" t="s">
        <v>48</v>
      </c>
      <c r="H3" s="83" t="s">
        <v>52</v>
      </c>
      <c r="I3" s="89"/>
    </row>
    <row r="4" spans="1:9" s="182" customFormat="1" ht="28.5" customHeight="1">
      <c r="A4" s="177">
        <v>1</v>
      </c>
      <c r="B4" s="263"/>
      <c r="C4" s="262"/>
      <c r="D4" s="167"/>
      <c r="E4" s="165"/>
      <c r="F4" s="165"/>
      <c r="G4" s="176">
        <f>6*F4</f>
        <v>0</v>
      </c>
      <c r="H4" s="167"/>
      <c r="I4" s="160"/>
    </row>
    <row r="5" spans="1:9" s="182" customFormat="1" ht="28.5" customHeight="1">
      <c r="A5" s="177">
        <v>2</v>
      </c>
      <c r="B5" s="263"/>
      <c r="C5" s="262"/>
      <c r="D5" s="167"/>
      <c r="E5" s="165"/>
      <c r="F5" s="165"/>
      <c r="G5" s="176">
        <f>6*F5</f>
        <v>0</v>
      </c>
      <c r="H5" s="167"/>
      <c r="I5" s="160"/>
    </row>
    <row r="6" spans="1:9" s="182" customFormat="1" ht="28.5" customHeight="1">
      <c r="A6" s="177">
        <v>3</v>
      </c>
      <c r="B6" s="263"/>
      <c r="C6" s="262"/>
      <c r="D6" s="167"/>
      <c r="E6" s="165"/>
      <c r="F6" s="165"/>
      <c r="G6" s="176">
        <f>6*F6</f>
        <v>0</v>
      </c>
      <c r="H6" s="167"/>
      <c r="I6" s="160"/>
    </row>
    <row r="7" spans="1:9" s="182" customFormat="1" ht="28.5" customHeight="1">
      <c r="A7" s="177">
        <v>4</v>
      </c>
      <c r="B7" s="263"/>
      <c r="C7" s="262"/>
      <c r="D7" s="167"/>
      <c r="E7" s="165"/>
      <c r="F7" s="165"/>
      <c r="G7" s="176">
        <f>6*F7</f>
        <v>0</v>
      </c>
      <c r="H7" s="167"/>
      <c r="I7" s="160"/>
    </row>
    <row r="8" spans="1:8" s="184" customFormat="1" ht="28.5" customHeight="1">
      <c r="A8" s="276" t="s">
        <v>109</v>
      </c>
      <c r="B8" s="276"/>
      <c r="C8" s="276"/>
      <c r="D8" s="276"/>
      <c r="E8" s="276"/>
      <c r="F8" s="179">
        <f>SUM(F4:F7)</f>
        <v>0</v>
      </c>
      <c r="G8" s="183">
        <f>SUM(G4:G7)</f>
        <v>0</v>
      </c>
      <c r="H8" s="181"/>
    </row>
    <row r="10" spans="1:8" ht="27.75" customHeight="1">
      <c r="A10" s="270" t="s">
        <v>183</v>
      </c>
      <c r="B10" s="271"/>
      <c r="C10" s="271"/>
      <c r="D10" s="271"/>
      <c r="E10" s="271"/>
      <c r="F10" s="271"/>
      <c r="G10" s="271"/>
      <c r="H10" s="271"/>
    </row>
    <row r="11" spans="1:8" ht="27.75" customHeight="1">
      <c r="A11" s="78"/>
      <c r="B11" s="65" t="s">
        <v>3</v>
      </c>
      <c r="C11" s="152" t="str">
        <f>'实验教学保障A12'!C2</f>
        <v> </v>
      </c>
      <c r="D11" s="59" t="s">
        <v>30</v>
      </c>
      <c r="E11" s="71" t="str">
        <f>'实验教学保障A12'!F2</f>
        <v> </v>
      </c>
      <c r="F11" s="70" t="s">
        <v>40</v>
      </c>
      <c r="G11" s="72">
        <f>'实验教学保障A12'!L2</f>
        <v>0</v>
      </c>
      <c r="H11" s="81"/>
    </row>
    <row r="12" spans="1:8" ht="27.75" customHeight="1">
      <c r="A12" s="82" t="s">
        <v>8</v>
      </c>
      <c r="B12" s="279" t="s">
        <v>141</v>
      </c>
      <c r="C12" s="280"/>
      <c r="D12" s="83" t="s">
        <v>6</v>
      </c>
      <c r="E12" s="82" t="s">
        <v>50</v>
      </c>
      <c r="F12" s="83" t="s">
        <v>51</v>
      </c>
      <c r="G12" s="85" t="s">
        <v>5</v>
      </c>
      <c r="H12" s="83" t="s">
        <v>7</v>
      </c>
    </row>
    <row r="13" spans="1:8" ht="27.75" customHeight="1">
      <c r="A13" s="177">
        <v>1</v>
      </c>
      <c r="B13" s="263"/>
      <c r="C13" s="262"/>
      <c r="D13" s="167"/>
      <c r="E13" s="165"/>
      <c r="F13" s="165"/>
      <c r="G13" s="165"/>
      <c r="H13" s="167"/>
    </row>
    <row r="14" spans="1:8" ht="27.75" customHeight="1">
      <c r="A14" s="177">
        <v>2</v>
      </c>
      <c r="B14" s="263"/>
      <c r="C14" s="262"/>
      <c r="D14" s="167"/>
      <c r="E14" s="165"/>
      <c r="F14" s="165"/>
      <c r="G14" s="165"/>
      <c r="H14" s="167"/>
    </row>
    <row r="15" spans="1:8" ht="27.75" customHeight="1">
      <c r="A15" s="177">
        <v>3</v>
      </c>
      <c r="B15" s="263"/>
      <c r="C15" s="262"/>
      <c r="D15" s="167"/>
      <c r="E15" s="165"/>
      <c r="F15" s="165"/>
      <c r="G15" s="165"/>
      <c r="H15" s="167"/>
    </row>
    <row r="16" spans="1:8" ht="27.75" customHeight="1">
      <c r="A16" s="177">
        <v>4</v>
      </c>
      <c r="B16" s="263"/>
      <c r="C16" s="262"/>
      <c r="D16" s="167"/>
      <c r="E16" s="165"/>
      <c r="F16" s="165"/>
      <c r="G16" s="165"/>
      <c r="H16" s="167"/>
    </row>
    <row r="17" spans="1:8" ht="27.75" customHeight="1">
      <c r="A17" s="276" t="s">
        <v>74</v>
      </c>
      <c r="B17" s="276"/>
      <c r="C17" s="276"/>
      <c r="D17" s="276"/>
      <c r="E17" s="276"/>
      <c r="F17" s="179">
        <f>SUM(F13:F16)</f>
        <v>0</v>
      </c>
      <c r="G17" s="183">
        <f>SUM(G13:G16)</f>
        <v>0</v>
      </c>
      <c r="H17" s="181"/>
    </row>
  </sheetData>
  <sheetProtection/>
  <mergeCells count="14">
    <mergeCell ref="B6:C6"/>
    <mergeCell ref="B7:C7"/>
    <mergeCell ref="A1:H1"/>
    <mergeCell ref="B3:C3"/>
    <mergeCell ref="B4:C4"/>
    <mergeCell ref="B5:C5"/>
    <mergeCell ref="B16:C16"/>
    <mergeCell ref="A17:E17"/>
    <mergeCell ref="A10:H10"/>
    <mergeCell ref="A8:E8"/>
    <mergeCell ref="B12:C12"/>
    <mergeCell ref="B13:C13"/>
    <mergeCell ref="B14:C14"/>
    <mergeCell ref="B15:C15"/>
  </mergeCells>
  <printOptions/>
  <pageMargins left="0.7480314960629921" right="0.31496062992125984" top="0.5905511811023623" bottom="0.7480314960629921" header="0.4330708661417323"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H1"/>
    </sheetView>
  </sheetViews>
  <sheetFormatPr defaultColWidth="9.00390625" defaultRowHeight="14.25"/>
  <cols>
    <col min="1" max="1" width="5.375" style="0" customWidth="1"/>
    <col min="2" max="2" width="12.75390625" style="0" customWidth="1"/>
    <col min="3" max="3" width="24.50390625" style="0" customWidth="1"/>
    <col min="4" max="4" width="12.25390625" style="135" customWidth="1"/>
    <col min="5" max="5" width="21.875" style="0" customWidth="1"/>
    <col min="6" max="6" width="13.00390625" style="135" customWidth="1"/>
    <col min="7" max="7" width="12.375" style="12" customWidth="1"/>
    <col min="8" max="8" width="22.375" style="0" customWidth="1"/>
  </cols>
  <sheetData>
    <row r="1" spans="1:8" s="9" customFormat="1" ht="31.5" customHeight="1">
      <c r="A1" s="270" t="s">
        <v>190</v>
      </c>
      <c r="B1" s="271"/>
      <c r="C1" s="271"/>
      <c r="D1" s="271"/>
      <c r="E1" s="271"/>
      <c r="F1" s="271"/>
      <c r="G1" s="271"/>
      <c r="H1" s="271"/>
    </row>
    <row r="2" spans="2:8" s="10" customFormat="1" ht="31.5" customHeight="1">
      <c r="B2" s="7" t="s">
        <v>3</v>
      </c>
      <c r="C2" s="62" t="str">
        <f>'实验教学保障A12'!C2</f>
        <v> </v>
      </c>
      <c r="D2" s="66" t="s">
        <v>42</v>
      </c>
      <c r="E2" s="69" t="str">
        <f>'实验教学保障A12'!F2</f>
        <v> </v>
      </c>
      <c r="F2" s="227"/>
      <c r="G2" s="67" t="s">
        <v>41</v>
      </c>
      <c r="H2" s="68">
        <f>'实验教学保障A12'!L2</f>
        <v>0</v>
      </c>
    </row>
    <row r="3" spans="1:8" s="10" customFormat="1" ht="31.5" customHeight="1">
      <c r="A3" s="16" t="s">
        <v>8</v>
      </c>
      <c r="B3" s="281" t="s">
        <v>32</v>
      </c>
      <c r="C3" s="282"/>
      <c r="D3" s="54" t="s">
        <v>33</v>
      </c>
      <c r="E3" s="54" t="s">
        <v>63</v>
      </c>
      <c r="F3" s="54" t="s">
        <v>34</v>
      </c>
      <c r="G3" s="14" t="s">
        <v>5</v>
      </c>
      <c r="H3" s="13" t="s">
        <v>7</v>
      </c>
    </row>
    <row r="4" spans="1:8" s="10" customFormat="1" ht="28.5" customHeight="1">
      <c r="A4" s="16">
        <v>1</v>
      </c>
      <c r="B4" s="283"/>
      <c r="C4" s="284"/>
      <c r="D4" s="134"/>
      <c r="E4" s="99"/>
      <c r="F4" s="134"/>
      <c r="G4" s="14">
        <f>D4*F4</f>
        <v>0</v>
      </c>
      <c r="H4" s="99"/>
    </row>
    <row r="5" spans="1:8" s="10" customFormat="1" ht="28.5" customHeight="1">
      <c r="A5" s="16">
        <v>2</v>
      </c>
      <c r="B5" s="285"/>
      <c r="C5" s="284"/>
      <c r="D5" s="134"/>
      <c r="E5" s="99"/>
      <c r="F5" s="134"/>
      <c r="G5" s="14">
        <f aca="true" t="shared" si="0" ref="G5:G13">D5*F5</f>
        <v>0</v>
      </c>
      <c r="H5" s="99"/>
    </row>
    <row r="6" spans="1:8" s="10" customFormat="1" ht="28.5" customHeight="1">
      <c r="A6" s="16">
        <v>3</v>
      </c>
      <c r="B6" s="285"/>
      <c r="C6" s="284"/>
      <c r="D6" s="134"/>
      <c r="E6" s="99"/>
      <c r="F6" s="134"/>
      <c r="G6" s="14">
        <f t="shared" si="0"/>
        <v>0</v>
      </c>
      <c r="H6" s="99"/>
    </row>
    <row r="7" spans="1:8" s="10" customFormat="1" ht="28.5" customHeight="1">
      <c r="A7" s="16">
        <v>4</v>
      </c>
      <c r="B7" s="285"/>
      <c r="C7" s="284"/>
      <c r="D7" s="134"/>
      <c r="E7" s="99"/>
      <c r="F7" s="134"/>
      <c r="G7" s="14">
        <f t="shared" si="0"/>
        <v>0</v>
      </c>
      <c r="H7" s="99"/>
    </row>
    <row r="8" spans="1:8" s="10" customFormat="1" ht="28.5" customHeight="1">
      <c r="A8" s="16">
        <v>5</v>
      </c>
      <c r="B8" s="285"/>
      <c r="C8" s="284"/>
      <c r="D8" s="134"/>
      <c r="E8" s="99"/>
      <c r="F8" s="134"/>
      <c r="G8" s="14">
        <f t="shared" si="0"/>
        <v>0</v>
      </c>
      <c r="H8" s="99"/>
    </row>
    <row r="9" spans="1:8" s="10" customFormat="1" ht="28.5" customHeight="1">
      <c r="A9" s="16">
        <v>6</v>
      </c>
      <c r="B9" s="285"/>
      <c r="C9" s="284"/>
      <c r="D9" s="134"/>
      <c r="E9" s="99"/>
      <c r="F9" s="134"/>
      <c r="G9" s="14">
        <f t="shared" si="0"/>
        <v>0</v>
      </c>
      <c r="H9" s="99"/>
    </row>
    <row r="10" spans="1:8" s="10" customFormat="1" ht="28.5" customHeight="1">
      <c r="A10" s="16">
        <v>7</v>
      </c>
      <c r="B10" s="285"/>
      <c r="C10" s="284"/>
      <c r="D10" s="134"/>
      <c r="E10" s="99"/>
      <c r="F10" s="134"/>
      <c r="G10" s="14">
        <f t="shared" si="0"/>
        <v>0</v>
      </c>
      <c r="H10" s="99"/>
    </row>
    <row r="11" spans="1:8" s="10" customFormat="1" ht="28.5" customHeight="1">
      <c r="A11" s="16">
        <v>8</v>
      </c>
      <c r="B11" s="285"/>
      <c r="C11" s="284"/>
      <c r="D11" s="134"/>
      <c r="E11" s="99"/>
      <c r="F11" s="134"/>
      <c r="G11" s="14">
        <f t="shared" si="0"/>
        <v>0</v>
      </c>
      <c r="H11" s="99"/>
    </row>
    <row r="12" spans="1:8" s="10" customFormat="1" ht="28.5" customHeight="1">
      <c r="A12" s="16">
        <v>9</v>
      </c>
      <c r="B12" s="285"/>
      <c r="C12" s="284"/>
      <c r="D12" s="134"/>
      <c r="E12" s="99"/>
      <c r="F12" s="134"/>
      <c r="G12" s="14">
        <f t="shared" si="0"/>
        <v>0</v>
      </c>
      <c r="H12" s="99"/>
    </row>
    <row r="13" spans="1:8" s="10" customFormat="1" ht="28.5" customHeight="1">
      <c r="A13" s="16">
        <v>10</v>
      </c>
      <c r="B13" s="285"/>
      <c r="C13" s="284"/>
      <c r="D13" s="134"/>
      <c r="E13" s="99"/>
      <c r="F13" s="134"/>
      <c r="G13" s="14">
        <f t="shared" si="0"/>
        <v>0</v>
      </c>
      <c r="H13" s="99"/>
    </row>
    <row r="14" spans="1:8" s="9" customFormat="1" ht="28.5" customHeight="1">
      <c r="A14" s="287" t="s">
        <v>9</v>
      </c>
      <c r="B14" s="288"/>
      <c r="C14" s="288"/>
      <c r="D14" s="17">
        <f>SUM(D4:D13)</f>
        <v>0</v>
      </c>
      <c r="E14" s="17"/>
      <c r="F14" s="17"/>
      <c r="G14" s="19">
        <f>SUM(G4:G13)</f>
        <v>0</v>
      </c>
      <c r="H14" s="18"/>
    </row>
    <row r="15" spans="1:8" s="9" customFormat="1" ht="9.75" customHeight="1">
      <c r="A15" s="129"/>
      <c r="B15" s="129"/>
      <c r="C15" s="129"/>
      <c r="D15" s="129"/>
      <c r="E15" s="129"/>
      <c r="F15" s="129"/>
      <c r="G15" s="130"/>
      <c r="H15" s="131"/>
    </row>
    <row r="16" spans="2:7" s="9" customFormat="1" ht="19.5" customHeight="1">
      <c r="B16" s="9" t="s">
        <v>67</v>
      </c>
      <c r="D16" s="104"/>
      <c r="F16" s="104"/>
      <c r="G16" s="11"/>
    </row>
    <row r="17" spans="2:6" ht="19.5" customHeight="1">
      <c r="B17" s="286" t="s">
        <v>78</v>
      </c>
      <c r="C17" s="286"/>
      <c r="D17" s="126" t="s">
        <v>79</v>
      </c>
      <c r="E17" s="9"/>
      <c r="F17" s="104"/>
    </row>
    <row r="18" spans="2:4" ht="17.25" customHeight="1">
      <c r="B18" s="127" t="s">
        <v>64</v>
      </c>
      <c r="C18" s="127"/>
      <c r="D18" s="128">
        <v>0.015</v>
      </c>
    </row>
    <row r="19" spans="2:4" ht="17.25" customHeight="1">
      <c r="B19" s="127" t="s">
        <v>65</v>
      </c>
      <c r="C19" s="127"/>
      <c r="D19" s="128">
        <v>0.04</v>
      </c>
    </row>
    <row r="20" spans="2:4" ht="17.25" customHeight="1">
      <c r="B20" s="127" t="s">
        <v>66</v>
      </c>
      <c r="C20" s="127"/>
      <c r="D20" s="128">
        <v>0.1</v>
      </c>
    </row>
    <row r="21" ht="17.25" customHeight="1"/>
    <row r="22" ht="17.25" customHeight="1"/>
    <row r="23" ht="17.25" customHeight="1"/>
    <row r="24" ht="17.25" customHeight="1"/>
    <row r="25" ht="17.25" customHeight="1"/>
    <row r="26" ht="17.25" customHeight="1"/>
  </sheetData>
  <sheetProtection/>
  <mergeCells count="14">
    <mergeCell ref="B13:C13"/>
    <mergeCell ref="B6:C6"/>
    <mergeCell ref="B7:C7"/>
    <mergeCell ref="B8:C8"/>
    <mergeCell ref="B17:C17"/>
    <mergeCell ref="A14:C14"/>
    <mergeCell ref="B11:C11"/>
    <mergeCell ref="B12:C12"/>
    <mergeCell ref="A1:H1"/>
    <mergeCell ref="B3:C3"/>
    <mergeCell ref="B4:C4"/>
    <mergeCell ref="B5:C5"/>
    <mergeCell ref="B9:C9"/>
    <mergeCell ref="B10:C10"/>
  </mergeCells>
  <printOptions/>
  <pageMargins left="0.7480314960629921" right="0.31496062992125984" top="0.5905511811023623" bottom="0.7480314960629921" header="0.4330708661417323"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H19"/>
  <sheetViews>
    <sheetView zoomScale="75" zoomScaleNormal="75" zoomScalePageLayoutView="0" workbookViewId="0" topLeftCell="A1">
      <selection activeCell="F26" sqref="F26"/>
    </sheetView>
  </sheetViews>
  <sheetFormatPr defaultColWidth="9.00390625" defaultRowHeight="14.25"/>
  <cols>
    <col min="1" max="1" width="7.25390625" style="0" customWidth="1"/>
    <col min="2" max="2" width="15.50390625" style="0" customWidth="1"/>
    <col min="3" max="3" width="24.875" style="0" customWidth="1"/>
    <col min="4" max="4" width="8.125" style="0" customWidth="1"/>
    <col min="5" max="5" width="13.375" style="0" customWidth="1"/>
    <col min="6" max="6" width="23.625" style="0" customWidth="1"/>
    <col min="7" max="7" width="15.50390625" style="23" customWidth="1"/>
    <col min="8" max="8" width="30.125" style="0" customWidth="1"/>
  </cols>
  <sheetData>
    <row r="1" spans="1:8" s="9" customFormat="1" ht="43.5" customHeight="1">
      <c r="A1" s="259" t="s">
        <v>191</v>
      </c>
      <c r="B1" s="259"/>
      <c r="C1" s="259"/>
      <c r="D1" s="259"/>
      <c r="E1" s="259"/>
      <c r="F1" s="259"/>
      <c r="G1" s="259"/>
      <c r="H1" s="259"/>
    </row>
    <row r="2" spans="1:8" s="109" customFormat="1" ht="27" customHeight="1">
      <c r="A2" s="4"/>
      <c r="B2" s="4" t="s">
        <v>68</v>
      </c>
      <c r="C2" s="146" t="str">
        <f>'实验教学保障A12'!C2</f>
        <v> </v>
      </c>
      <c r="D2" s="105" t="s">
        <v>69</v>
      </c>
      <c r="E2" s="106" t="str">
        <f>'实验教学保障A12'!F2</f>
        <v> </v>
      </c>
      <c r="F2" s="106"/>
      <c r="G2" s="107" t="s">
        <v>70</v>
      </c>
      <c r="H2" s="108">
        <f>'实验教学保障A12'!L2</f>
        <v>0</v>
      </c>
    </row>
    <row r="3" spans="1:8" s="109" customFormat="1" ht="24" customHeight="1">
      <c r="A3" s="27" t="s">
        <v>71</v>
      </c>
      <c r="B3" s="296" t="s">
        <v>136</v>
      </c>
      <c r="C3" s="290"/>
      <c r="D3" s="289" t="s">
        <v>75</v>
      </c>
      <c r="E3" s="291"/>
      <c r="F3" s="207" t="s">
        <v>137</v>
      </c>
      <c r="G3" s="110" t="s">
        <v>72</v>
      </c>
      <c r="H3" s="27" t="s">
        <v>73</v>
      </c>
    </row>
    <row r="4" spans="1:8" s="109" customFormat="1" ht="30.75" customHeight="1">
      <c r="A4" s="27">
        <v>1</v>
      </c>
      <c r="B4" s="294"/>
      <c r="C4" s="295"/>
      <c r="D4" s="292"/>
      <c r="E4" s="293"/>
      <c r="F4" s="187"/>
      <c r="G4" s="111"/>
      <c r="H4" s="112"/>
    </row>
    <row r="5" spans="1:8" s="109" customFormat="1" ht="30.75" customHeight="1">
      <c r="A5" s="27">
        <v>2</v>
      </c>
      <c r="B5" s="294"/>
      <c r="C5" s="295"/>
      <c r="D5" s="292"/>
      <c r="E5" s="293"/>
      <c r="F5" s="187"/>
      <c r="G5" s="111"/>
      <c r="H5" s="112"/>
    </row>
    <row r="6" spans="1:8" s="109" customFormat="1" ht="30.75" customHeight="1">
      <c r="A6" s="27">
        <v>3</v>
      </c>
      <c r="B6" s="294"/>
      <c r="C6" s="295"/>
      <c r="D6" s="292"/>
      <c r="E6" s="293"/>
      <c r="F6" s="187"/>
      <c r="G6" s="111"/>
      <c r="H6" s="112"/>
    </row>
    <row r="7" spans="1:8" s="109" customFormat="1" ht="30.75" customHeight="1">
      <c r="A7" s="27">
        <v>4</v>
      </c>
      <c r="B7" s="294"/>
      <c r="C7" s="295"/>
      <c r="D7" s="292"/>
      <c r="E7" s="293"/>
      <c r="F7" s="187"/>
      <c r="G7" s="111"/>
      <c r="H7" s="112"/>
    </row>
    <row r="8" spans="1:8" s="109" customFormat="1" ht="30.75" customHeight="1">
      <c r="A8" s="289" t="s">
        <v>74</v>
      </c>
      <c r="B8" s="290"/>
      <c r="C8" s="291"/>
      <c r="D8" s="264">
        <f>SUM(D4:E7)</f>
        <v>0</v>
      </c>
      <c r="E8" s="264"/>
      <c r="F8" s="27"/>
      <c r="G8" s="110">
        <f>SUM(G4:G7)</f>
        <v>0</v>
      </c>
      <c r="H8" s="113"/>
    </row>
    <row r="9" spans="1:8" s="109" customFormat="1" ht="24" customHeight="1">
      <c r="A9" s="4"/>
      <c r="B9" s="4"/>
      <c r="C9" s="4"/>
      <c r="D9" s="4"/>
      <c r="E9" s="4"/>
      <c r="F9" s="4"/>
      <c r="G9" s="114"/>
      <c r="H9" s="3"/>
    </row>
    <row r="10" spans="1:8" s="9" customFormat="1" ht="43.5" customHeight="1">
      <c r="A10" s="297" t="s">
        <v>193</v>
      </c>
      <c r="B10" s="259"/>
      <c r="C10" s="259"/>
      <c r="D10" s="259"/>
      <c r="E10" s="259"/>
      <c r="F10" s="259"/>
      <c r="G10" s="259"/>
      <c r="H10" s="259"/>
    </row>
    <row r="11" spans="1:8" s="109" customFormat="1" ht="27" customHeight="1">
      <c r="A11" s="4"/>
      <c r="B11" s="4" t="s">
        <v>3</v>
      </c>
      <c r="C11" s="146" t="str">
        <f>'实验教学保障A12'!C2</f>
        <v> </v>
      </c>
      <c r="D11" s="105" t="s">
        <v>30</v>
      </c>
      <c r="E11" s="106" t="str">
        <f>'实验教学保障A12'!F2</f>
        <v> </v>
      </c>
      <c r="F11" s="106"/>
      <c r="G11" s="107" t="s">
        <v>40</v>
      </c>
      <c r="H11" s="108">
        <f>'实验教学保障A12'!L2</f>
        <v>0</v>
      </c>
    </row>
    <row r="12" spans="1:8" s="109" customFormat="1" ht="24" customHeight="1">
      <c r="A12" s="27" t="s">
        <v>8</v>
      </c>
      <c r="B12" s="296" t="s">
        <v>136</v>
      </c>
      <c r="C12" s="290"/>
      <c r="D12" s="289" t="s">
        <v>53</v>
      </c>
      <c r="E12" s="291"/>
      <c r="F12" s="207" t="s">
        <v>137</v>
      </c>
      <c r="G12" s="110" t="s">
        <v>5</v>
      </c>
      <c r="H12" s="27" t="s">
        <v>7</v>
      </c>
    </row>
    <row r="13" spans="1:8" s="109" customFormat="1" ht="30.75" customHeight="1">
      <c r="A13" s="27">
        <v>1</v>
      </c>
      <c r="B13" s="294"/>
      <c r="C13" s="295"/>
      <c r="D13" s="292"/>
      <c r="E13" s="293"/>
      <c r="F13" s="187"/>
      <c r="G13" s="111"/>
      <c r="H13" s="112"/>
    </row>
    <row r="14" spans="1:8" s="109" customFormat="1" ht="30.75" customHeight="1">
      <c r="A14" s="27">
        <v>2</v>
      </c>
      <c r="B14" s="294"/>
      <c r="C14" s="295"/>
      <c r="D14" s="292"/>
      <c r="E14" s="293"/>
      <c r="F14" s="187"/>
      <c r="G14" s="111"/>
      <c r="H14" s="112"/>
    </row>
    <row r="15" spans="1:8" s="109" customFormat="1" ht="30.75" customHeight="1">
      <c r="A15" s="27">
        <v>3</v>
      </c>
      <c r="B15" s="294"/>
      <c r="C15" s="295"/>
      <c r="D15" s="292"/>
      <c r="E15" s="293"/>
      <c r="F15" s="187"/>
      <c r="G15" s="111"/>
      <c r="H15" s="112"/>
    </row>
    <row r="16" spans="1:8" s="109" customFormat="1" ht="30.75" customHeight="1">
      <c r="A16" s="27">
        <v>4</v>
      </c>
      <c r="B16" s="294"/>
      <c r="C16" s="295"/>
      <c r="D16" s="292"/>
      <c r="E16" s="293"/>
      <c r="F16" s="187"/>
      <c r="G16" s="111"/>
      <c r="H16" s="112"/>
    </row>
    <row r="17" spans="1:8" s="109" customFormat="1" ht="30.75" customHeight="1">
      <c r="A17" s="289" t="s">
        <v>74</v>
      </c>
      <c r="B17" s="290"/>
      <c r="C17" s="291"/>
      <c r="D17" s="264">
        <f>SUM(D13:E16)</f>
        <v>0</v>
      </c>
      <c r="E17" s="264"/>
      <c r="F17" s="27"/>
      <c r="G17" s="110">
        <f>SUM(G13:G16)</f>
        <v>0</v>
      </c>
      <c r="H17" s="113"/>
    </row>
    <row r="18" spans="1:7" s="109" customFormat="1" ht="19.5" customHeight="1">
      <c r="A18" s="138" t="s">
        <v>91</v>
      </c>
      <c r="B18" s="184" t="s">
        <v>110</v>
      </c>
      <c r="G18" s="115"/>
    </row>
    <row r="19" spans="1:7" s="109" customFormat="1" ht="19.5" customHeight="1">
      <c r="A19" s="58"/>
      <c r="B19" s="184" t="s">
        <v>111</v>
      </c>
      <c r="G19" s="115"/>
    </row>
  </sheetData>
  <sheetProtection/>
  <mergeCells count="26">
    <mergeCell ref="D15:E15"/>
    <mergeCell ref="A8:C8"/>
    <mergeCell ref="B4:C4"/>
    <mergeCell ref="B5:C5"/>
    <mergeCell ref="B6:C6"/>
    <mergeCell ref="B7:C7"/>
    <mergeCell ref="B12:C12"/>
    <mergeCell ref="A10:H10"/>
    <mergeCell ref="D6:E6"/>
    <mergeCell ref="D7:E7"/>
    <mergeCell ref="B3:C3"/>
    <mergeCell ref="D13:E13"/>
    <mergeCell ref="A1:H1"/>
    <mergeCell ref="D3:E3"/>
    <mergeCell ref="D4:E4"/>
    <mergeCell ref="D5:E5"/>
    <mergeCell ref="A17:C17"/>
    <mergeCell ref="D8:E8"/>
    <mergeCell ref="D17:E17"/>
    <mergeCell ref="D14:E14"/>
    <mergeCell ref="D12:E12"/>
    <mergeCell ref="B13:C13"/>
    <mergeCell ref="B14:C14"/>
    <mergeCell ref="B15:C15"/>
    <mergeCell ref="B16:C16"/>
    <mergeCell ref="D16:E16"/>
  </mergeCells>
  <printOptions/>
  <pageMargins left="0.7480314960629921" right="0.31496062992125984" top="0.5905511811023623" bottom="0.7480314960629921" header="0.4330708661417323"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G17"/>
  <sheetViews>
    <sheetView zoomScale="75" zoomScaleNormal="75" zoomScalePageLayoutView="0" workbookViewId="0" topLeftCell="A1">
      <selection activeCell="A1" sqref="A1:G1"/>
    </sheetView>
  </sheetViews>
  <sheetFormatPr defaultColWidth="9.00390625" defaultRowHeight="14.25"/>
  <cols>
    <col min="1" max="1" width="7.25390625" style="0" customWidth="1"/>
    <col min="2" max="2" width="12.50390625" style="0" customWidth="1"/>
    <col min="3" max="3" width="43.50390625" style="0" customWidth="1"/>
    <col min="4" max="4" width="16.25390625" style="0" customWidth="1"/>
    <col min="5" max="6" width="15.50390625" style="23" customWidth="1"/>
    <col min="7" max="7" width="34.875" style="0" customWidth="1"/>
  </cols>
  <sheetData>
    <row r="1" spans="1:7" s="9" customFormat="1" ht="43.5" customHeight="1">
      <c r="A1" s="259" t="s">
        <v>192</v>
      </c>
      <c r="B1" s="259"/>
      <c r="C1" s="259"/>
      <c r="D1" s="259"/>
      <c r="E1" s="259"/>
      <c r="F1" s="259"/>
      <c r="G1" s="259"/>
    </row>
    <row r="2" spans="1:7" s="63" customFormat="1" ht="43.5" customHeight="1">
      <c r="A2" s="56"/>
      <c r="B2" s="56" t="s">
        <v>43</v>
      </c>
      <c r="C2" s="73" t="str">
        <f>'实验教学保障A12'!C2</f>
        <v> </v>
      </c>
      <c r="D2" s="74" t="s">
        <v>42</v>
      </c>
      <c r="E2" s="75" t="str">
        <f>'实验教学保障A12'!F2</f>
        <v> </v>
      </c>
      <c r="F2" s="76" t="s">
        <v>41</v>
      </c>
      <c r="G2" s="77">
        <f>'实验教学保障A12'!L2</f>
        <v>0</v>
      </c>
    </row>
    <row r="3" spans="1:7" s="9" customFormat="1" ht="38.25" customHeight="1">
      <c r="A3" s="15" t="s">
        <v>10</v>
      </c>
      <c r="B3" s="302" t="s">
        <v>15</v>
      </c>
      <c r="C3" s="303"/>
      <c r="D3" s="15" t="s">
        <v>14</v>
      </c>
      <c r="E3" s="20" t="s">
        <v>11</v>
      </c>
      <c r="F3" s="302" t="s">
        <v>12</v>
      </c>
      <c r="G3" s="303"/>
    </row>
    <row r="4" spans="1:7" s="9" customFormat="1" ht="33" customHeight="1">
      <c r="A4" s="15">
        <v>1</v>
      </c>
      <c r="B4" s="300"/>
      <c r="C4" s="301"/>
      <c r="D4" s="100"/>
      <c r="E4" s="101"/>
      <c r="F4" s="298"/>
      <c r="G4" s="299"/>
    </row>
    <row r="5" spans="1:7" s="9" customFormat="1" ht="33" customHeight="1">
      <c r="A5" s="15">
        <v>2</v>
      </c>
      <c r="B5" s="300"/>
      <c r="C5" s="301"/>
      <c r="D5" s="100"/>
      <c r="E5" s="101"/>
      <c r="F5" s="298"/>
      <c r="G5" s="299"/>
    </row>
    <row r="6" spans="1:7" s="9" customFormat="1" ht="33" customHeight="1">
      <c r="A6" s="15">
        <v>3</v>
      </c>
      <c r="B6" s="300"/>
      <c r="C6" s="301"/>
      <c r="D6" s="100"/>
      <c r="E6" s="101"/>
      <c r="F6" s="298"/>
      <c r="G6" s="299"/>
    </row>
    <row r="7" spans="1:7" s="9" customFormat="1" ht="33" customHeight="1">
      <c r="A7" s="15">
        <v>4</v>
      </c>
      <c r="B7" s="300"/>
      <c r="C7" s="301"/>
      <c r="D7" s="100"/>
      <c r="E7" s="101"/>
      <c r="F7" s="298"/>
      <c r="G7" s="299"/>
    </row>
    <row r="8" spans="1:7" s="9" customFormat="1" ht="33" customHeight="1">
      <c r="A8" s="15">
        <v>5</v>
      </c>
      <c r="B8" s="300"/>
      <c r="C8" s="301"/>
      <c r="D8" s="100"/>
      <c r="E8" s="101"/>
      <c r="F8" s="298"/>
      <c r="G8" s="299"/>
    </row>
    <row r="9" spans="1:7" s="9" customFormat="1" ht="33" customHeight="1">
      <c r="A9" s="15">
        <v>6</v>
      </c>
      <c r="B9" s="300"/>
      <c r="C9" s="301"/>
      <c r="D9" s="100"/>
      <c r="E9" s="101"/>
      <c r="F9" s="298"/>
      <c r="G9" s="299"/>
    </row>
    <row r="10" spans="1:7" s="9" customFormat="1" ht="33" customHeight="1">
      <c r="A10" s="15">
        <v>7</v>
      </c>
      <c r="B10" s="300"/>
      <c r="C10" s="301"/>
      <c r="D10" s="100"/>
      <c r="E10" s="101"/>
      <c r="F10" s="298"/>
      <c r="G10" s="299"/>
    </row>
    <row r="11" spans="1:7" s="9" customFormat="1" ht="33" customHeight="1">
      <c r="A11" s="15">
        <v>8</v>
      </c>
      <c r="B11" s="300"/>
      <c r="C11" s="301"/>
      <c r="D11" s="100"/>
      <c r="E11" s="101"/>
      <c r="F11" s="298"/>
      <c r="G11" s="299"/>
    </row>
    <row r="12" spans="1:7" s="9" customFormat="1" ht="33" customHeight="1">
      <c r="A12" s="15">
        <v>9</v>
      </c>
      <c r="B12" s="300"/>
      <c r="C12" s="301"/>
      <c r="D12" s="100"/>
      <c r="E12" s="101"/>
      <c r="F12" s="298"/>
      <c r="G12" s="299"/>
    </row>
    <row r="13" spans="1:7" s="9" customFormat="1" ht="33" customHeight="1">
      <c r="A13" s="15">
        <v>10</v>
      </c>
      <c r="B13" s="300"/>
      <c r="C13" s="301"/>
      <c r="D13" s="100"/>
      <c r="E13" s="101"/>
      <c r="F13" s="298"/>
      <c r="G13" s="299"/>
    </row>
    <row r="14" spans="1:7" s="9" customFormat="1" ht="33" customHeight="1">
      <c r="A14" s="302" t="s">
        <v>13</v>
      </c>
      <c r="B14" s="306"/>
      <c r="C14" s="306"/>
      <c r="D14" s="303"/>
      <c r="E14" s="20">
        <f>SUM(E4:E13)</f>
        <v>0</v>
      </c>
      <c r="F14" s="304"/>
      <c r="G14" s="305"/>
    </row>
    <row r="15" spans="1:7" s="9" customFormat="1" ht="24" customHeight="1">
      <c r="A15" s="7"/>
      <c r="B15" s="7"/>
      <c r="C15" s="7"/>
      <c r="D15" s="7"/>
      <c r="E15" s="21"/>
      <c r="F15" s="21"/>
      <c r="G15" s="8"/>
    </row>
    <row r="16" spans="5:6" s="9" customFormat="1" ht="19.5" customHeight="1">
      <c r="E16" s="22"/>
      <c r="F16" s="22"/>
    </row>
    <row r="17" spans="2:6" ht="19.5" customHeight="1">
      <c r="B17" s="9"/>
      <c r="D17" s="9"/>
      <c r="E17" s="22"/>
      <c r="F17" s="22"/>
    </row>
  </sheetData>
  <sheetProtection/>
  <mergeCells count="25">
    <mergeCell ref="F14:G14"/>
    <mergeCell ref="A14:D14"/>
    <mergeCell ref="B7:C7"/>
    <mergeCell ref="F10:G10"/>
    <mergeCell ref="F7:G7"/>
    <mergeCell ref="F8:G8"/>
    <mergeCell ref="F9:G9"/>
    <mergeCell ref="B11:C11"/>
    <mergeCell ref="B12:C12"/>
    <mergeCell ref="B13:C13"/>
    <mergeCell ref="A1:G1"/>
    <mergeCell ref="F3:G3"/>
    <mergeCell ref="F4:G4"/>
    <mergeCell ref="F5:G5"/>
    <mergeCell ref="F6:G6"/>
    <mergeCell ref="B3:C3"/>
    <mergeCell ref="B4:C4"/>
    <mergeCell ref="B5:C5"/>
    <mergeCell ref="B6:C6"/>
    <mergeCell ref="F11:G11"/>
    <mergeCell ref="F12:G12"/>
    <mergeCell ref="F13:G13"/>
    <mergeCell ref="B8:C8"/>
    <mergeCell ref="B9:C9"/>
    <mergeCell ref="B10:C10"/>
  </mergeCells>
  <printOptions/>
  <pageMargins left="0.7480314960629921" right="0.31496062992125984" top="0.5905511811023623" bottom="0.7480314960629921" header="0.4330708661417323"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
    </sheetView>
  </sheetViews>
  <sheetFormatPr defaultColWidth="9.00390625" defaultRowHeight="14.25"/>
  <cols>
    <col min="1" max="1" width="4.375" style="0" customWidth="1"/>
    <col min="2" max="2" width="4.625" style="0" customWidth="1"/>
    <col min="3" max="3" width="24.50390625" style="0" customWidth="1"/>
    <col min="4" max="4" width="6.875" style="135" customWidth="1"/>
    <col min="5" max="5" width="23.875" style="0" customWidth="1"/>
    <col min="6" max="6" width="8.25390625" style="0" customWidth="1"/>
    <col min="7" max="7" width="7.75390625" style="0" customWidth="1"/>
  </cols>
  <sheetData>
    <row r="1" spans="1:7" s="9" customFormat="1" ht="32.25" customHeight="1">
      <c r="A1" s="154"/>
      <c r="B1" s="154"/>
      <c r="C1" s="243" t="s">
        <v>184</v>
      </c>
      <c r="D1" s="221" t="str">
        <f>'实验教学保障A12'!F2</f>
        <v> </v>
      </c>
      <c r="E1" s="233" t="s">
        <v>182</v>
      </c>
      <c r="F1" s="222"/>
      <c r="G1" s="154"/>
    </row>
    <row r="2" spans="1:7" s="58" customFormat="1" ht="20.25" customHeight="1">
      <c r="A2" s="234" t="s">
        <v>43</v>
      </c>
      <c r="C2" s="229" t="str">
        <f>'实验教学保障A12'!C2</f>
        <v> </v>
      </c>
      <c r="D2" s="59" t="s">
        <v>42</v>
      </c>
      <c r="E2" s="71" t="str">
        <f>'实验教学保障A12'!F2</f>
        <v> </v>
      </c>
      <c r="F2" s="188" t="s">
        <v>124</v>
      </c>
      <c r="G2" s="87">
        <f>SUM(F4:F20)</f>
        <v>0</v>
      </c>
    </row>
    <row r="3" spans="1:7" s="58" customFormat="1" ht="22.5" customHeight="1">
      <c r="A3" s="318" t="s">
        <v>54</v>
      </c>
      <c r="B3" s="318"/>
      <c r="C3" s="318" t="s">
        <v>77</v>
      </c>
      <c r="D3" s="318"/>
      <c r="E3" s="61" t="s">
        <v>76</v>
      </c>
      <c r="F3" s="61" t="s">
        <v>16</v>
      </c>
      <c r="G3" s="61" t="s">
        <v>55</v>
      </c>
    </row>
    <row r="4" spans="1:7" s="58" customFormat="1" ht="21.75" customHeight="1">
      <c r="A4" s="322" t="s">
        <v>116</v>
      </c>
      <c r="B4" s="319" t="s">
        <v>86</v>
      </c>
      <c r="C4" s="320"/>
      <c r="D4" s="215">
        <f>'实验教学保障A12'!L12</f>
        <v>0</v>
      </c>
      <c r="E4" s="148" t="s">
        <v>172</v>
      </c>
      <c r="F4" s="185">
        <f>'实验教学保障A12'!M12</f>
        <v>0</v>
      </c>
      <c r="G4" s="313">
        <f>SUM(F4:F7)</f>
        <v>0</v>
      </c>
    </row>
    <row r="5" spans="1:7" s="58" customFormat="1" ht="21.75" customHeight="1">
      <c r="A5" s="322"/>
      <c r="B5" s="321" t="s">
        <v>131</v>
      </c>
      <c r="C5" s="320"/>
      <c r="D5" s="215">
        <f>'实验教学保障A12'!L12</f>
        <v>0</v>
      </c>
      <c r="E5" s="148" t="s">
        <v>173</v>
      </c>
      <c r="F5" s="185">
        <f>'实验教学保障A12'!O12</f>
        <v>0</v>
      </c>
      <c r="G5" s="314"/>
    </row>
    <row r="6" spans="1:7" s="58" customFormat="1" ht="21.75" customHeight="1">
      <c r="A6" s="322"/>
      <c r="B6" s="321" t="s">
        <v>132</v>
      </c>
      <c r="C6" s="320"/>
      <c r="D6" s="215">
        <f>'保障A34'!H14</f>
        <v>0</v>
      </c>
      <c r="E6" s="192" t="s">
        <v>171</v>
      </c>
      <c r="F6" s="185">
        <f>'保障A34'!J14</f>
        <v>0</v>
      </c>
      <c r="G6" s="314"/>
    </row>
    <row r="7" spans="1:7" s="58" customFormat="1" ht="18.75" customHeight="1">
      <c r="A7" s="322"/>
      <c r="B7" s="321" t="s">
        <v>133</v>
      </c>
      <c r="C7" s="320"/>
      <c r="D7" s="215">
        <f>'保障A34'!I14</f>
        <v>0</v>
      </c>
      <c r="E7" s="189" t="s">
        <v>161</v>
      </c>
      <c r="F7" s="185">
        <f>'保障A34'!K14</f>
        <v>0</v>
      </c>
      <c r="G7" s="315"/>
    </row>
    <row r="8" spans="1:7" s="58" customFormat="1" ht="21.75" customHeight="1">
      <c r="A8" s="322" t="s">
        <v>117</v>
      </c>
      <c r="B8" s="327" t="s">
        <v>158</v>
      </c>
      <c r="C8" s="236" t="s">
        <v>162</v>
      </c>
      <c r="D8" s="215">
        <f>'设备管理B123-C23'!D4</f>
        <v>0</v>
      </c>
      <c r="E8" s="239" t="s">
        <v>174</v>
      </c>
      <c r="F8" s="185">
        <f>'设备管理B123-C23'!G4</f>
        <v>0</v>
      </c>
      <c r="G8" s="316">
        <f>SUM(F8:F10)</f>
        <v>0</v>
      </c>
    </row>
    <row r="9" spans="1:7" s="58" customFormat="1" ht="21.75" customHeight="1">
      <c r="A9" s="323"/>
      <c r="B9" s="327"/>
      <c r="C9" s="232" t="s">
        <v>163</v>
      </c>
      <c r="D9" s="215">
        <f>'设备管理B123-C23'!D5</f>
        <v>0</v>
      </c>
      <c r="E9" s="239" t="s">
        <v>175</v>
      </c>
      <c r="F9" s="185">
        <f>'设备管理B123-C23'!G5</f>
        <v>0</v>
      </c>
      <c r="G9" s="316"/>
    </row>
    <row r="10" spans="1:7" s="58" customFormat="1" ht="21.75" customHeight="1">
      <c r="A10" s="323"/>
      <c r="B10" s="327"/>
      <c r="C10" s="235" t="s">
        <v>164</v>
      </c>
      <c r="D10" s="215">
        <f>'设备管理B123-C23'!D6</f>
        <v>0</v>
      </c>
      <c r="E10" s="239" t="s">
        <v>176</v>
      </c>
      <c r="F10" s="185">
        <f>'设备管理B123-C23'!G6</f>
        <v>0</v>
      </c>
      <c r="G10" s="316"/>
    </row>
    <row r="11" spans="1:7" s="58" customFormat="1" ht="22.5" customHeight="1">
      <c r="A11" s="322" t="s">
        <v>118</v>
      </c>
      <c r="B11" s="333" t="s">
        <v>59</v>
      </c>
      <c r="C11" s="103" t="s">
        <v>145</v>
      </c>
      <c r="D11" s="216">
        <f>'大型设备开放C145'!I12</f>
        <v>0</v>
      </c>
      <c r="E11" s="192" t="s">
        <v>160</v>
      </c>
      <c r="F11" s="185">
        <f>'大型设备开放C145'!K12</f>
        <v>0</v>
      </c>
      <c r="G11" s="316">
        <f>SUM(F11:F15)</f>
        <v>0</v>
      </c>
    </row>
    <row r="12" spans="1:7" s="58" customFormat="1" ht="22.5" customHeight="1">
      <c r="A12" s="323"/>
      <c r="B12" s="333"/>
      <c r="C12" s="334" t="s">
        <v>165</v>
      </c>
      <c r="D12" s="216">
        <f>'设备管理B123-C23'!H5</f>
        <v>0</v>
      </c>
      <c r="E12" s="192" t="s">
        <v>149</v>
      </c>
      <c r="F12" s="185">
        <f>'设备管理B123-C23'!I5</f>
        <v>0</v>
      </c>
      <c r="G12" s="316"/>
    </row>
    <row r="13" spans="1:7" s="58" customFormat="1" ht="22.5" customHeight="1">
      <c r="A13" s="323"/>
      <c r="B13" s="333"/>
      <c r="C13" s="334"/>
      <c r="D13" s="216">
        <f>'设备管理B123-C23'!H6</f>
        <v>0</v>
      </c>
      <c r="E13" s="192" t="s">
        <v>150</v>
      </c>
      <c r="F13" s="185">
        <f>'设备管理B123-C23'!H6</f>
        <v>0</v>
      </c>
      <c r="G13" s="316"/>
    </row>
    <row r="14" spans="1:7" s="58" customFormat="1" ht="26.25" customHeight="1">
      <c r="A14" s="323"/>
      <c r="B14" s="333"/>
      <c r="C14" s="190" t="s">
        <v>119</v>
      </c>
      <c r="D14" s="216">
        <f>'大型设备开放C145'!I12</f>
        <v>0</v>
      </c>
      <c r="E14" s="192" t="s">
        <v>159</v>
      </c>
      <c r="F14" s="185">
        <f>'大型设备开放C145'!L12</f>
        <v>0</v>
      </c>
      <c r="G14" s="316"/>
    </row>
    <row r="15" spans="1:7" s="58" customFormat="1" ht="24" customHeight="1">
      <c r="A15" s="323"/>
      <c r="B15" s="331" t="s">
        <v>120</v>
      </c>
      <c r="C15" s="332"/>
      <c r="D15" s="217"/>
      <c r="E15" s="192" t="s">
        <v>168</v>
      </c>
      <c r="F15" s="180">
        <f>'大型设备开放C145'!C20</f>
        <v>0</v>
      </c>
      <c r="G15" s="316"/>
    </row>
    <row r="16" spans="1:7" s="58" customFormat="1" ht="23.25" customHeight="1">
      <c r="A16" s="324" t="s">
        <v>122</v>
      </c>
      <c r="B16" s="326" t="s">
        <v>113</v>
      </c>
      <c r="C16" s="237" t="s">
        <v>167</v>
      </c>
      <c r="D16" s="217">
        <f>'实验室建设管理D12'!F8</f>
        <v>0</v>
      </c>
      <c r="E16" s="192" t="s">
        <v>125</v>
      </c>
      <c r="F16" s="185">
        <f>'实验室建设管理D12'!G8</f>
        <v>0</v>
      </c>
      <c r="G16" s="313">
        <f>SUM(F16:F20)</f>
        <v>0</v>
      </c>
    </row>
    <row r="17" spans="1:7" s="58" customFormat="1" ht="28.5" customHeight="1">
      <c r="A17" s="323"/>
      <c r="B17" s="326"/>
      <c r="C17" s="191" t="s">
        <v>114</v>
      </c>
      <c r="D17" s="218"/>
      <c r="E17" s="148" t="s">
        <v>169</v>
      </c>
      <c r="F17" s="180">
        <f>'实验室建设管理D12'!G17</f>
        <v>0</v>
      </c>
      <c r="G17" s="314"/>
    </row>
    <row r="18" spans="1:7" s="58" customFormat="1" ht="24.75" customHeight="1">
      <c r="A18" s="323"/>
      <c r="B18" s="324" t="s">
        <v>121</v>
      </c>
      <c r="C18" s="191" t="s">
        <v>64</v>
      </c>
      <c r="D18" s="328">
        <f>'开放D345'!D14</f>
        <v>0</v>
      </c>
      <c r="E18" s="193" t="s">
        <v>146</v>
      </c>
      <c r="F18" s="310">
        <f>'开放D345'!G14</f>
        <v>0</v>
      </c>
      <c r="G18" s="314"/>
    </row>
    <row r="19" spans="1:9" s="58" customFormat="1" ht="33.75" customHeight="1">
      <c r="A19" s="323"/>
      <c r="B19" s="323"/>
      <c r="C19" s="191" t="s">
        <v>112</v>
      </c>
      <c r="D19" s="329"/>
      <c r="E19" s="193" t="s">
        <v>147</v>
      </c>
      <c r="F19" s="311"/>
      <c r="G19" s="314"/>
      <c r="I19" s="87"/>
    </row>
    <row r="20" spans="1:7" s="58" customFormat="1" ht="21.75" customHeight="1">
      <c r="A20" s="323"/>
      <c r="B20" s="323"/>
      <c r="C20" s="238" t="s">
        <v>170</v>
      </c>
      <c r="D20" s="330"/>
      <c r="E20" s="193" t="s">
        <v>148</v>
      </c>
      <c r="F20" s="312"/>
      <c r="G20" s="315"/>
    </row>
    <row r="21" spans="1:7" s="58" customFormat="1" ht="45.75" customHeight="1">
      <c r="A21" s="325" t="s">
        <v>123</v>
      </c>
      <c r="B21" s="214" t="s">
        <v>142</v>
      </c>
      <c r="C21" s="307" t="s">
        <v>166</v>
      </c>
      <c r="D21" s="308"/>
      <c r="E21" s="309"/>
      <c r="F21" s="185">
        <f>'其它调节E12'!G8</f>
        <v>0</v>
      </c>
      <c r="G21" s="313">
        <f>SUM(F21:F22)-F23</f>
        <v>0</v>
      </c>
    </row>
    <row r="22" spans="1:7" s="58" customFormat="1" ht="52.5" customHeight="1">
      <c r="A22" s="326"/>
      <c r="B22" s="214" t="s">
        <v>143</v>
      </c>
      <c r="C22" s="307" t="s">
        <v>178</v>
      </c>
      <c r="D22" s="308"/>
      <c r="E22" s="309"/>
      <c r="F22" s="185">
        <f>'其它调节E12'!G17</f>
        <v>0</v>
      </c>
      <c r="G22" s="314"/>
    </row>
    <row r="23" spans="1:7" s="58" customFormat="1" ht="40.5" customHeight="1">
      <c r="A23" s="326"/>
      <c r="B23" s="242" t="s">
        <v>179</v>
      </c>
      <c r="C23" s="307" t="s">
        <v>115</v>
      </c>
      <c r="D23" s="308"/>
      <c r="E23" s="309"/>
      <c r="F23" s="185">
        <f>'事故E'!E14</f>
        <v>0</v>
      </c>
      <c r="G23" s="315"/>
    </row>
    <row r="24" spans="1:7" s="58" customFormat="1" ht="20.25" customHeight="1">
      <c r="A24" s="317" t="s">
        <v>177</v>
      </c>
      <c r="B24" s="318"/>
      <c r="C24" s="318"/>
      <c r="D24" s="318"/>
      <c r="E24" s="318"/>
      <c r="F24" s="185">
        <f>SUM(F4:F22)-F23</f>
        <v>0</v>
      </c>
      <c r="G24" s="185">
        <f>SUM(G4:G23)</f>
        <v>0</v>
      </c>
    </row>
    <row r="25" spans="2:7" s="58" customFormat="1" ht="15.75" customHeight="1">
      <c r="B25" s="102"/>
      <c r="C25" s="102"/>
      <c r="D25" s="102"/>
      <c r="E25" s="102"/>
      <c r="F25" s="102"/>
      <c r="G25" s="102"/>
    </row>
    <row r="26" spans="1:4" s="9" customFormat="1" ht="15.75" customHeight="1">
      <c r="A26" t="s">
        <v>156</v>
      </c>
      <c r="C26" s="153"/>
      <c r="D26" s="64" t="s">
        <v>157</v>
      </c>
    </row>
    <row r="27" ht="12" customHeight="1"/>
    <row r="28" spans="1:3" ht="14.25">
      <c r="A28" s="220" t="s">
        <v>40</v>
      </c>
      <c r="C28" s="64">
        <f>'实验教学保障A12'!L2</f>
        <v>0</v>
      </c>
    </row>
  </sheetData>
  <sheetProtection/>
  <mergeCells count="28">
    <mergeCell ref="A4:A7"/>
    <mergeCell ref="A3:B3"/>
    <mergeCell ref="A8:A10"/>
    <mergeCell ref="B8:B10"/>
    <mergeCell ref="B16:B17"/>
    <mergeCell ref="D18:D20"/>
    <mergeCell ref="B15:C15"/>
    <mergeCell ref="B11:B14"/>
    <mergeCell ref="C12:C13"/>
    <mergeCell ref="C3:D3"/>
    <mergeCell ref="A24:E24"/>
    <mergeCell ref="B4:C4"/>
    <mergeCell ref="B5:C5"/>
    <mergeCell ref="B6:C6"/>
    <mergeCell ref="B7:C7"/>
    <mergeCell ref="A11:A15"/>
    <mergeCell ref="B18:B20"/>
    <mergeCell ref="A16:A20"/>
    <mergeCell ref="A21:A23"/>
    <mergeCell ref="C21:E21"/>
    <mergeCell ref="C22:E22"/>
    <mergeCell ref="C23:E23"/>
    <mergeCell ref="F18:F20"/>
    <mergeCell ref="G4:G7"/>
    <mergeCell ref="G21:G23"/>
    <mergeCell ref="G16:G20"/>
    <mergeCell ref="G8:G10"/>
    <mergeCell ref="G11:G15"/>
  </mergeCells>
  <printOptions/>
  <pageMargins left="0.7480314960629921" right="0.7086614173228347" top="0.7874015748031497" bottom="0.7480314960629921" header="0.4330708661417323"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钱杰生</dc:creator>
  <cp:keywords/>
  <dc:description/>
  <cp:lastModifiedBy>柳青</cp:lastModifiedBy>
  <cp:lastPrinted>2019-12-18T06:53:33Z</cp:lastPrinted>
  <dcterms:created xsi:type="dcterms:W3CDTF">2009-12-10T00:39:25Z</dcterms:created>
  <dcterms:modified xsi:type="dcterms:W3CDTF">2019-12-18T07:47:25Z</dcterms:modified>
  <cp:category/>
  <cp:version/>
  <cp:contentType/>
  <cp:contentStatus/>
</cp:coreProperties>
</file>